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102" i="3"/>
  <c r="AD103" i="3"/>
  <c r="AD104" i="3"/>
  <c r="AD105" i="3"/>
  <c r="AD106" i="3"/>
  <c r="AD107" i="3"/>
  <c r="AD108" i="3"/>
  <c r="AD109" i="3"/>
  <c r="AD110" i="3"/>
  <c r="AD111" i="3"/>
  <c r="AD112" i="3"/>
  <c r="AD113" i="3"/>
  <c r="AD114" i="3"/>
  <c r="AD115" i="3"/>
  <c r="AD116" i="3"/>
  <c r="AD117" i="3"/>
  <c r="AD118" i="3"/>
  <c r="AD119" i="3"/>
  <c r="AD120" i="3"/>
  <c r="AD121" i="3"/>
  <c r="AD122" i="3"/>
  <c r="AD123" i="3"/>
  <c r="AD124" i="3"/>
  <c r="AD125" i="3"/>
  <c r="AD126" i="3"/>
  <c r="AD127" i="3"/>
  <c r="AD128" i="3"/>
  <c r="AD129" i="3"/>
  <c r="AD130" i="3"/>
  <c r="AD131" i="3"/>
  <c r="AD132" i="3"/>
  <c r="AD133" i="3"/>
  <c r="AD134" i="3"/>
  <c r="AD135" i="3"/>
  <c r="AD136" i="3"/>
  <c r="AD137" i="3"/>
  <c r="AD138" i="3"/>
  <c r="AD139" i="3"/>
  <c r="AD140" i="3"/>
  <c r="AD141" i="3"/>
  <c r="AD142" i="3"/>
  <c r="AD143" i="3"/>
  <c r="AD144" i="3"/>
  <c r="AD145" i="3"/>
  <c r="AD146" i="3"/>
  <c r="AD147" i="3"/>
  <c r="AD148" i="3"/>
  <c r="AD149" i="3"/>
  <c r="AD150" i="3"/>
  <c r="AD151" i="3"/>
  <c r="AD152" i="3"/>
  <c r="AD153" i="3"/>
  <c r="AD154" i="3"/>
  <c r="AD155" i="3"/>
  <c r="AD156" i="3"/>
  <c r="AD157" i="3"/>
  <c r="AD158" i="3"/>
  <c r="AD159" i="3"/>
  <c r="AD160" i="3"/>
  <c r="AD161" i="3"/>
  <c r="AD162" i="3"/>
  <c r="AD163" i="3"/>
  <c r="AD164" i="3"/>
  <c r="AD165" i="3"/>
  <c r="AD166" i="3"/>
  <c r="AD167" i="3"/>
  <c r="AD168" i="3"/>
  <c r="AD169" i="3"/>
  <c r="AD170" i="3"/>
  <c r="AD171" i="3"/>
  <c r="AD172" i="3"/>
  <c r="AD173" i="3"/>
  <c r="AD174" i="3"/>
  <c r="AD175" i="3"/>
  <c r="AD176" i="3"/>
  <c r="AD177" i="3"/>
  <c r="AD178" i="3"/>
  <c r="AD179" i="3"/>
  <c r="AD180" i="3"/>
  <c r="AD181" i="3"/>
  <c r="AD182" i="3"/>
  <c r="AD183" i="3"/>
  <c r="AD184" i="3"/>
  <c r="AD185" i="3"/>
  <c r="AD186" i="3"/>
  <c r="AD187" i="3"/>
  <c r="AD188" i="3"/>
  <c r="AD189" i="3"/>
  <c r="AD190" i="3"/>
  <c r="AD191" i="3"/>
  <c r="AD192" i="3"/>
  <c r="AD193" i="3"/>
  <c r="AD194" i="3"/>
  <c r="AD195" i="3"/>
  <c r="AD196" i="3"/>
  <c r="AD197" i="3"/>
  <c r="AD198" i="3"/>
  <c r="AD199" i="3"/>
  <c r="AD200" i="3"/>
  <c r="AD201" i="3"/>
  <c r="AD202" i="3"/>
  <c r="AD203" i="3"/>
  <c r="AD204" i="3"/>
  <c r="AD205" i="3"/>
  <c r="AD206" i="3"/>
  <c r="AD207" i="3"/>
  <c r="AD208" i="3"/>
  <c r="AD209" i="3"/>
  <c r="AD210" i="3"/>
  <c r="AD211" i="3"/>
  <c r="AD212" i="3"/>
  <c r="AD213" i="3"/>
  <c r="AD214" i="3"/>
  <c r="AD215" i="3"/>
  <c r="AD216" i="3"/>
  <c r="AD217" i="3"/>
  <c r="AD218" i="3"/>
  <c r="AD219" i="3"/>
  <c r="AD220" i="3"/>
  <c r="AD221" i="3"/>
  <c r="AD222" i="3"/>
  <c r="AD223" i="3"/>
  <c r="AD224" i="3"/>
  <c r="AD225" i="3"/>
  <c r="AD226" i="3"/>
  <c r="AD227" i="3"/>
  <c r="AD228" i="3"/>
  <c r="AD229" i="3"/>
  <c r="AD230" i="3"/>
  <c r="AD231" i="3"/>
  <c r="AD232" i="3"/>
  <c r="AD233" i="3"/>
  <c r="AD234" i="3"/>
  <c r="AD235" i="3"/>
  <c r="AD236" i="3"/>
  <c r="AD237" i="3"/>
  <c r="AD238" i="3"/>
  <c r="AD239" i="3"/>
  <c r="AD240" i="3"/>
  <c r="AD241" i="3"/>
  <c r="AD242" i="3"/>
  <c r="AD243" i="3"/>
  <c r="AD244" i="3"/>
  <c r="AD245" i="3"/>
  <c r="AD246" i="3"/>
  <c r="AD247" i="3"/>
  <c r="AD248" i="3"/>
  <c r="AD249" i="3"/>
  <c r="AD250" i="3"/>
  <c r="AD251" i="3"/>
  <c r="AD252" i="3"/>
  <c r="AD253" i="3"/>
  <c r="AD254" i="3"/>
  <c r="AD255" i="3"/>
  <c r="AD256" i="3"/>
  <c r="AD257" i="3"/>
  <c r="AD258" i="3"/>
  <c r="AD259" i="3"/>
  <c r="AD260" i="3"/>
  <c r="AD261" i="3"/>
  <c r="AD262" i="3"/>
  <c r="AD263" i="3"/>
  <c r="AD264" i="3"/>
  <c r="AD265" i="3"/>
  <c r="AD266" i="3"/>
  <c r="AD267" i="3"/>
  <c r="AD268" i="3"/>
  <c r="AD269" i="3"/>
  <c r="AD270" i="3"/>
  <c r="AD271" i="3"/>
  <c r="AD272" i="3"/>
  <c r="AD273" i="3"/>
  <c r="AD274" i="3"/>
  <c r="AD275" i="3"/>
  <c r="AD276" i="3"/>
  <c r="AD277" i="3"/>
  <c r="AD278" i="3"/>
  <c r="AD279" i="3"/>
  <c r="AD280" i="3"/>
  <c r="AD281" i="3"/>
  <c r="AD282" i="3"/>
  <c r="AD283" i="3"/>
  <c r="AD284" i="3"/>
  <c r="AD285" i="3"/>
  <c r="AD286" i="3"/>
  <c r="AD287" i="3"/>
  <c r="AD288" i="3"/>
  <c r="AD289" i="3"/>
  <c r="AD290" i="3"/>
  <c r="AD291" i="3"/>
  <c r="AD292" i="3"/>
  <c r="AD293" i="3"/>
  <c r="AD294" i="3"/>
  <c r="AD295" i="3"/>
  <c r="AD296" i="3"/>
  <c r="AD297" i="3"/>
  <c r="AD298" i="3"/>
  <c r="AD299" i="3"/>
  <c r="AD300" i="3"/>
  <c r="AD301" i="3"/>
  <c r="AD302" i="3"/>
  <c r="AD303" i="3"/>
  <c r="AD304" i="3"/>
  <c r="AD305" i="3"/>
  <c r="AD306" i="3"/>
  <c r="AD307" i="3"/>
  <c r="AD308" i="3"/>
  <c r="AD309" i="3"/>
  <c r="AD310" i="3"/>
  <c r="AD311" i="3"/>
  <c r="AD312" i="3"/>
  <c r="AD313" i="3"/>
  <c r="AD314" i="3"/>
  <c r="AD315" i="3"/>
  <c r="AD316" i="3"/>
  <c r="AD317" i="3"/>
  <c r="AD318" i="3"/>
  <c r="AD319" i="3"/>
  <c r="AD320" i="3"/>
  <c r="AD321" i="3"/>
  <c r="AD322" i="3"/>
  <c r="AD323" i="3"/>
  <c r="AD324" i="3"/>
  <c r="AD325" i="3"/>
  <c r="AD326" i="3"/>
  <c r="AD327" i="3"/>
  <c r="AD328" i="3"/>
  <c r="AD329" i="3"/>
  <c r="AD330" i="3"/>
  <c r="AD331" i="3"/>
  <c r="AD332" i="3"/>
  <c r="AD333" i="3"/>
  <c r="AD334" i="3"/>
  <c r="AD335" i="3"/>
  <c r="AD336" i="3"/>
  <c r="AD337" i="3"/>
  <c r="AD338" i="3"/>
  <c r="AD339" i="3"/>
  <c r="AD340" i="3"/>
  <c r="AD341" i="3"/>
  <c r="AD342" i="3"/>
  <c r="AD343" i="3"/>
  <c r="AD344" i="3"/>
  <c r="AD345" i="3"/>
  <c r="AD346" i="3"/>
  <c r="AD347" i="3"/>
  <c r="AD348" i="3"/>
  <c r="AD349" i="3"/>
  <c r="AD350"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26" i="7" l="1"/>
  <c r="B112" i="7"/>
  <c r="B154" i="7"/>
  <c r="B98"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<sst xmlns="http://schemas.openxmlformats.org/spreadsheetml/2006/main" count="2291" uniqueCount="584">
  <si>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</si>
  <si>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</si>
  <si>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</si>
  <si>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</si>
  <si>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</si>
  <si>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</si>
  <si>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</si>
  <si>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</si>
  <si>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</si>
  <si>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</si>
  <si>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</si>
  <si>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</si>
  <si>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</si>
  <si>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</si>
  <si>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</si>
  <si>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</si>
  <si>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</si>
  <si>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</si>
  <si>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</si>
  <si>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</si>
  <si>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</si>
  <si>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</si>
  <si>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</si>
  <si>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</si>
  <si>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</si>
  <si>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</si>
  <si>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</si>
  <si>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</si>
  <si>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</si>
  <si>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</si>
  <si>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</si>
  <si>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</si>
  <si>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</si>
  <si>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</si>
  <si>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</si>
  <si>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</si>
  <si>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</si>
  <si>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</si>
  <si>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</si>
  <si>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</si>
  <si>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</si>
  <si>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</si>
  <si>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</si>
  <si>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</si>
  <si>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</si>
  <si>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</si>
  <si>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</si>
  <si>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</si>
  <si>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</si>
  <si>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</si>
  <si>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</si>
  <si>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</si>
  <si>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</si>
  <si>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</si>
  <si>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</si>
  <si>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</si>
  <si>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</si>
  <si>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</si>
  <si>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</si>
  <si>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</si>
  <si>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</si>
  <si>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</si>
  <si>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</si>
  <si>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</si>
  <si>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</si>
  <si>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</si>
  <si>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</si>
  <si>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</si>
  <si>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</si>
  <si>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</si>
  <si>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</si>
  <si>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</si>
  <si>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</si>
  <si>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</si>
  <si>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</si>
  <si>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</si>
  <si>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</si>
  <si>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</si>
  <si>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</si>
  <si>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</si>
  <si>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</si>
  <si>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</si>
  <si>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</si>
  <si>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</si>
  <si>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</si>
  <si>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</si>
  <si>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</si>
  <si>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</si>
  <si>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</si>
  <si>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</si>
  <si>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</si>
  <si>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</si>
  <si>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</si>
  <si>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</si>
  <si>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</si>
  <si>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</si>
  <si>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</si>
  <si>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</si>
  <si>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</si>
  <si>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</si>
  <si>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</si>
  <si>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</si>
  <si>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</si>
  <si>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</si>
  <si>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</si>
  <si>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</si>
  <si>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</si>
  <si>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</si>
  <si>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</si>
  <si>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</si>
  <si>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</si>
  <si>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</si>
  <si>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</si>
  <si>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</si>
  <si>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</si>
  <si>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</si>
  <si>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</si>
  <si>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</si>
  <si>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</si>
  <si>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</si>
  <si>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</si>
  <si>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</si>
  <si>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</si>
  <si>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</si>
  <si>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</si>
  <si>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</si>
  <si>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</si>
  <si>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</si>
  <si>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</si>
  <si>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</si>
  <si>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</si>
  <si>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</si>
  <si>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</si>
  <si>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</si>
  <si>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</si>
  <si>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</si>
  <si>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</si>
  <si>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</si>
  <si>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</si>
  <si>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</si>
  <si>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</si>
  <si>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</si>
  <si>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</si>
  <si>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</si>
  <si>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</si>
  <si>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</si>
  <si>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</si>
  <si>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</si>
  <si>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</si>
  <si>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</si>
  <si>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</si>
  <si>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</si>
  <si>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</si>
  <si>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</si>
  <si>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</si>
  <si>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</si>
  <si>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</si>
  <si>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</si>
  <si>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</si>
  <si>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</si>
  <si>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</si>
  <si>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</si>
  <si>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</si>
  <si>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</si>
  <si>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</si>
  <si>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</si>
  <si>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</si>
  <si>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</si>
  <si>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</si>
  <si>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</si>
  <si>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</si>
  <si>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</si>
  <si>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</si>
  <si>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</si>
  <si>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</si>
  <si>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AGCI-AGRITAL</t>
  </si>
  <si>
    <t>NOAA Fisheries</t>
  </si>
  <si>
    <t>University of Torino</t>
  </si>
  <si>
    <t>Agence métropolitaine de transport (AMT)</t>
  </si>
  <si>
    <t>McGill University</t>
  </si>
  <si>
    <t>Ryerson University</t>
  </si>
  <si>
    <t>Albert-Ludwigs University Freiburg</t>
  </si>
  <si>
    <t>Britich Columbia Ministry of Environment</t>
  </si>
  <si>
    <t>United Nations Environment Programme</t>
  </si>
  <si>
    <t>University of British Columbia</t>
  </si>
  <si>
    <t>University of Victoria</t>
  </si>
  <si>
    <t>Wildlife Conservation Society</t>
  </si>
  <si>
    <t>Allameh Tabataba'i University</t>
  </si>
  <si>
    <t>Iran University of Science and Technology</t>
  </si>
  <si>
    <t>Shahid Beheshti University</t>
  </si>
  <si>
    <t>Tarbiat Modares University</t>
  </si>
  <si>
    <t>ALNITAK Marine Environment Research Center</t>
  </si>
  <si>
    <t>Canadian Whale Institute</t>
  </si>
  <si>
    <t>Dalhousie University</t>
  </si>
  <si>
    <t>Fisheries and Oceans Canada</t>
  </si>
  <si>
    <t>KAI Marine Services</t>
  </si>
  <si>
    <t>New England Aquarium</t>
  </si>
  <si>
    <t>American University</t>
  </si>
  <si>
    <t>University of Saint Francis</t>
  </si>
  <si>
    <t>Antwerp Maritime Academy</t>
  </si>
  <si>
    <t>Lorentzen and Stemoco AS</t>
  </si>
  <si>
    <t>University of Antwerp</t>
  </si>
  <si>
    <t>Arizona State University</t>
  </si>
  <si>
    <t>Heriot-Watt University</t>
  </si>
  <si>
    <t>University of California Berkeley</t>
  </si>
  <si>
    <t>Aston University</t>
  </si>
  <si>
    <t>Durham University</t>
  </si>
  <si>
    <t>Athens University of Economics and Business</t>
  </si>
  <si>
    <t>The American College of Greece</t>
  </si>
  <si>
    <t>University of Manchester</t>
  </si>
  <si>
    <t>University of Piraeus</t>
  </si>
  <si>
    <t>Audencia School of Management</t>
  </si>
  <si>
    <t>University of the Aegean</t>
  </si>
  <si>
    <t>AZTI Tecnalia</t>
  </si>
  <si>
    <t>Universidad del País Vasco - Euskal Herriko Unibertsitatea</t>
  </si>
  <si>
    <t>University of Cádiz</t>
  </si>
  <si>
    <t>Beijing Jiaotong University</t>
  </si>
  <si>
    <t>Old Dominion University</t>
  </si>
  <si>
    <t>Bournemouth University</t>
  </si>
  <si>
    <t>Fred Olsen Renewables Ltd</t>
  </si>
  <si>
    <t>Southampton Solent University</t>
  </si>
  <si>
    <t>University of Portsmouth</t>
  </si>
  <si>
    <t>Brazilian Navy</t>
  </si>
  <si>
    <t>Technical University of Lisbon</t>
  </si>
  <si>
    <t>Ca’ Foscari University of Venice</t>
  </si>
  <si>
    <t>ECCET, IPTS, JRC, European Commission</t>
  </si>
  <si>
    <t>National Research Council - CNR</t>
  </si>
  <si>
    <t>Risposte Turismo plc</t>
  </si>
  <si>
    <t>University of Calgary</t>
  </si>
  <si>
    <t>Caisse nationale d'assurance vieillesse (CNAV)</t>
  </si>
  <si>
    <t>Institut national d'études démographique (INED)</t>
  </si>
  <si>
    <t>Kedge Business School</t>
  </si>
  <si>
    <t>Lund University</t>
  </si>
  <si>
    <t>Université de Nantes</t>
  </si>
  <si>
    <t>World Maritime University</t>
  </si>
  <si>
    <t>California State University</t>
  </si>
  <si>
    <t>Pennsylvania State University</t>
  </si>
  <si>
    <t>University of Southern California</t>
  </si>
  <si>
    <t>Cardiff University</t>
  </si>
  <si>
    <t>Chung-Ang University</t>
  </si>
  <si>
    <t>Dalian Maritime University</t>
  </si>
  <si>
    <t>London Metropolitan University</t>
  </si>
  <si>
    <t>Medical University of Gdansk</t>
  </si>
  <si>
    <t>National Cheng Kung University</t>
  </si>
  <si>
    <t>National Kaohsiung Marine University</t>
  </si>
  <si>
    <t>RMIT University</t>
  </si>
  <si>
    <t>Stord/Haugesund University College</t>
  </si>
  <si>
    <t>Swansea University</t>
  </si>
  <si>
    <t>The Hong Kong Polytechnic University</t>
  </si>
  <si>
    <t>Center for International Climate and Environmental Research Oslo (CICERO)</t>
  </si>
  <si>
    <t>Det Norske Veritas</t>
  </si>
  <si>
    <t>Centre for Environmental Planning and Technology (CEPT) University</t>
  </si>
  <si>
    <t>Centre interuniversitaire de Recherche sur les reseaux d'entreprise, la logistique et le transport (CIRRELT)</t>
  </si>
  <si>
    <t>Université du Québec à Montréal</t>
  </si>
  <si>
    <t>University of Cagliari</t>
  </si>
  <si>
    <t>Centre National de la Recherche Scientifique (CNRS)</t>
  </si>
  <si>
    <t>INRIA Bordeaux</t>
  </si>
  <si>
    <t>Karachi Institute of Economics and Technology (KIET)</t>
  </si>
  <si>
    <t>Korea Maritime Institute</t>
  </si>
  <si>
    <t>University of Paris</t>
  </si>
  <si>
    <t>Centre National des Sciences Halieutiques de Boussoura (CNSHB)</t>
  </si>
  <si>
    <t>IUCN Mauritania</t>
  </si>
  <si>
    <t>Chalmers University of Technology</t>
  </si>
  <si>
    <t>IVL Swedish Environmental Research Institute</t>
  </si>
  <si>
    <t>University of Gothenburg</t>
  </si>
  <si>
    <t>Chinese Academy of Sciences</t>
  </si>
  <si>
    <t>Ministry of Transport of the Peoples Republic of China</t>
  </si>
  <si>
    <t>Chinese Maritime Research Institute</t>
  </si>
  <si>
    <t>National Taiwan Ocean University</t>
  </si>
  <si>
    <t>Nankai University</t>
  </si>
  <si>
    <t>Chung-Hua Institution for Economic Research</t>
  </si>
  <si>
    <t>Kainan University</t>
  </si>
  <si>
    <t>National Taipei University</t>
  </si>
  <si>
    <t>City University of Hong Kong</t>
  </si>
  <si>
    <t>Tianjin Port</t>
  </si>
  <si>
    <t>City, University of London</t>
  </si>
  <si>
    <t>Clarkson Fund Management Ltd.</t>
  </si>
  <si>
    <t>Coast Guard Administration</t>
  </si>
  <si>
    <t>Colorado College</t>
  </si>
  <si>
    <t>Commonwealth Scientific and Industrial Research Organization (CSIRO)</t>
  </si>
  <si>
    <t>Copenhagen University</t>
  </si>
  <si>
    <t>Georgia Institute of Technology</t>
  </si>
  <si>
    <t>Gothenburg University</t>
  </si>
  <si>
    <t>Ozyegin University</t>
  </si>
  <si>
    <t>University of Akureyri</t>
  </si>
  <si>
    <t>University of Stavanger</t>
  </si>
  <si>
    <t>Concordia University</t>
  </si>
  <si>
    <t>Université Paris-Est</t>
  </si>
  <si>
    <t>Cornell University</t>
  </si>
  <si>
    <t>Sandia National Laboratories</t>
  </si>
  <si>
    <t>Cyprus International Institute of Management</t>
  </si>
  <si>
    <t>Cyprus Scientific and Technical Chamber</t>
  </si>
  <si>
    <t>Cyprus University of Technology</t>
  </si>
  <si>
    <t>UNESCAP</t>
  </si>
  <si>
    <t>The University of Sydney</t>
  </si>
  <si>
    <t>Delft University of Technology</t>
  </si>
  <si>
    <t>Erasmus University Rotterdam</t>
  </si>
  <si>
    <t>Grontmij Nederland BV</t>
  </si>
  <si>
    <t>Port of Rotterdam Authority</t>
  </si>
  <si>
    <t>Rotterdam University of Applied Sciences</t>
  </si>
  <si>
    <t>Deltares</t>
  </si>
  <si>
    <t>University of Twente</t>
  </si>
  <si>
    <t>Department of Wildlife Management</t>
  </si>
  <si>
    <t>Okapi Wildlife Associates</t>
  </si>
  <si>
    <t>University of Alaska Fairbanks</t>
  </si>
  <si>
    <t>Woods Hole Oceanographic Institution</t>
  </si>
  <si>
    <t>Doküz Eylül University</t>
  </si>
  <si>
    <t>Donnelly Tanker Management</t>
  </si>
  <si>
    <t>University of Strathclyde</t>
  </si>
  <si>
    <t>Duke University</t>
  </si>
  <si>
    <t>Universidade de Coimbra</t>
  </si>
  <si>
    <t>Universidade de Lisboa</t>
  </si>
  <si>
    <t>Universidade do Algarve</t>
  </si>
  <si>
    <t>East Carolina University</t>
  </si>
  <si>
    <t>University of Central Arkansas</t>
  </si>
  <si>
    <t>Eastport Shipping Pte Ltd.</t>
  </si>
  <si>
    <t>Ecole Polytechnique de Lille</t>
  </si>
  <si>
    <t>Fraunhofer Institute for Industrial Mathematics (ITWM)</t>
  </si>
  <si>
    <t>Technical University of Denmark</t>
  </si>
  <si>
    <t>Universität Karlsruhe (TH)</t>
  </si>
  <si>
    <t>École Polytechnique du Montréal</t>
  </si>
  <si>
    <t>Memorial University of Newfoundland</t>
  </si>
  <si>
    <t>École Polytechnique Fédérale de Lausanne (EPFL)</t>
  </si>
  <si>
    <t>University of Calabria</t>
  </si>
  <si>
    <t>Economic Commission for Latin America and the Caribbean-UN</t>
  </si>
  <si>
    <t>Edinburgh Napier University</t>
  </si>
  <si>
    <t>ECORYS Nederland</t>
  </si>
  <si>
    <t>University of Oviedo</t>
  </si>
  <si>
    <t>Lingnan University</t>
  </si>
  <si>
    <t>Eindhoven University of Technology</t>
  </si>
  <si>
    <t>Environmental Defense Fund</t>
  </si>
  <si>
    <t>Redstone Strategy Group, LLC</t>
  </si>
  <si>
    <t>European Maritime Safety Agency</t>
  </si>
  <si>
    <t>Korea Research Institute for Human Settlements (KRIHS)</t>
  </si>
  <si>
    <t>Netherlands Interdisciplinary Demographic Institute</t>
  </si>
  <si>
    <t>United States Merchant Marine Academy</t>
  </si>
  <si>
    <t>European Central Bank</t>
  </si>
  <si>
    <t>University of Seville</t>
  </si>
  <si>
    <t>European Sea Ports Organisation (ESPO)</t>
  </si>
  <si>
    <t>Federal Center of Technological Education of Rio de Janeiro - CEFET/RJ</t>
  </si>
  <si>
    <t>Institute of Logistics and Supply Chain (ILOS)</t>
  </si>
  <si>
    <t>Rio de Janeiro Federal University - UFRJ</t>
  </si>
  <si>
    <t>FedEx Corporation</t>
  </si>
  <si>
    <t>Northwestern University</t>
  </si>
  <si>
    <t>Ferguson International Freight Forwarders Ltd</t>
  </si>
  <si>
    <t>Flinders University of South Australia</t>
  </si>
  <si>
    <t>Macquarie University</t>
  </si>
  <si>
    <t>Flynn Consulting Ltd</t>
  </si>
  <si>
    <t>Forestry Development Unit</t>
  </si>
  <si>
    <t>National University of Ireland</t>
  </si>
  <si>
    <t>Fukuoka University</t>
  </si>
  <si>
    <t>Sophia University</t>
  </si>
  <si>
    <t>University of Fukui</t>
  </si>
  <si>
    <t>Fundación Valenciaport</t>
  </si>
  <si>
    <t>University of Las Palmas de Gran Canaria</t>
  </si>
  <si>
    <t>University of Valencia</t>
  </si>
  <si>
    <t>Gavilon LLC</t>
  </si>
  <si>
    <t>North Dakota State University</t>
  </si>
  <si>
    <t>George Mason University</t>
  </si>
  <si>
    <t>Humane Society International</t>
  </si>
  <si>
    <t>University Marine Biological Station Millport (University of London)</t>
  </si>
  <si>
    <t>GERAD</t>
  </si>
  <si>
    <t>Norwegian University of Science and Technology (NTNU)</t>
  </si>
  <si>
    <t>Ghent University</t>
  </si>
  <si>
    <t>University College Ghent</t>
  </si>
  <si>
    <t>GSF - National Research Center for Environment and Health</t>
  </si>
  <si>
    <t>University of South Brittany</t>
  </si>
  <si>
    <t>Hamburg School of Business Administration</t>
  </si>
  <si>
    <t>Technological Educational Institute of Athens</t>
  </si>
  <si>
    <t>Hasselt University</t>
  </si>
  <si>
    <t>Kobe University</t>
  </si>
  <si>
    <t>HEC Montréal</t>
  </si>
  <si>
    <t>Norwegian Marine Technology Research Institute (MARINTEK)</t>
  </si>
  <si>
    <t>University of Tasmania</t>
  </si>
  <si>
    <t>Hofstra University</t>
  </si>
  <si>
    <t>Imperial College London</t>
  </si>
  <si>
    <t>Singapore Management University</t>
  </si>
  <si>
    <t>University of Plymouth</t>
  </si>
  <si>
    <t>Indian Institute of Science</t>
  </si>
  <si>
    <t>Instituto Superior Técnico</t>
  </si>
  <si>
    <t>Inha University</t>
  </si>
  <si>
    <t>Korea Railroad Research Institute</t>
  </si>
  <si>
    <t>University of Rhode Island</t>
  </si>
  <si>
    <t>Inner Mongolia University</t>
  </si>
  <si>
    <t>National University of Singapore</t>
  </si>
  <si>
    <t>INRS-Urbanisation, Culture et Société</t>
  </si>
  <si>
    <t>University of Ottawa</t>
  </si>
  <si>
    <t>Institut Français de Recherche pour l'Exploitation de la Mer (Ifremer)</t>
  </si>
  <si>
    <t>Université de Bretagne Occidentale</t>
  </si>
  <si>
    <t>Institute of Marine Research</t>
  </si>
  <si>
    <t>University of Oslo</t>
  </si>
  <si>
    <t>Instituto del Perú</t>
  </si>
  <si>
    <t>Organismo Supervisor de la Inversion en Infraestructura de Transporte de Uso Publico (Ositran)</t>
  </si>
  <si>
    <t>Istanbul Technical University</t>
  </si>
  <si>
    <t>IUCN-World Conservation Union</t>
  </si>
  <si>
    <t>University of Wollongong</t>
  </si>
  <si>
    <t>Soochow University</t>
  </si>
  <si>
    <t>The City University of New York</t>
  </si>
  <si>
    <t>University of Sharjah</t>
  </si>
  <si>
    <t>Oshima College of Maritime Technology</t>
  </si>
  <si>
    <t>Koramco Reits Management and Trust Co</t>
  </si>
  <si>
    <t>Seoul National University</t>
  </si>
  <si>
    <t>Korea Aerospace University</t>
  </si>
  <si>
    <t>Korea Maritime University</t>
  </si>
  <si>
    <t>University of Technology</t>
  </si>
  <si>
    <t>KU Leuven</t>
  </si>
  <si>
    <t>Metropolia</t>
  </si>
  <si>
    <t>University of Leeds</t>
  </si>
  <si>
    <t>The Chinese University of Hong Kong</t>
  </si>
  <si>
    <t>Liverpool John Moores University</t>
  </si>
  <si>
    <t>Wuhan University of Technology</t>
  </si>
  <si>
    <t>Louvain School of Management</t>
  </si>
  <si>
    <t>Vrije Universiteit Amsterdam</t>
  </si>
  <si>
    <t>Mansoura University</t>
  </si>
  <si>
    <t>Massachusetts Institute of Technology</t>
  </si>
  <si>
    <t>PSA International Pte Ltd.</t>
  </si>
  <si>
    <t>Memphis University</t>
  </si>
  <si>
    <t>Rutgers University</t>
  </si>
  <si>
    <t>Multimedia University Malaysia</t>
  </si>
  <si>
    <t>Putra International College</t>
  </si>
  <si>
    <t>Universiti Teknologi MARA Malaysia</t>
  </si>
  <si>
    <t>Nanyang Technological University</t>
  </si>
  <si>
    <t>National Changhua University of Education</t>
  </si>
  <si>
    <t>National Chung Hsing University</t>
  </si>
  <si>
    <t>Overseas Fisheries Development Council of the Republic of China</t>
  </si>
  <si>
    <t>National College of Ireland</t>
  </si>
  <si>
    <t>National Sun Yat-Sen University</t>
  </si>
  <si>
    <t>University of South Australia</t>
  </si>
  <si>
    <t>National Technical University of Athens</t>
  </si>
  <si>
    <t>University of Tromsø</t>
  </si>
  <si>
    <t>Shanghai University</t>
  </si>
  <si>
    <t>Singapore Institute of Manufacturing Technology</t>
  </si>
  <si>
    <t>Tsinghua University</t>
  </si>
  <si>
    <t>University of International Business and Economics</t>
  </si>
  <si>
    <t>NEA Transport Research and Training</t>
  </si>
  <si>
    <t>North Carolina State University</t>
  </si>
  <si>
    <t>University of Utah</t>
  </si>
  <si>
    <t>Northwest Airlines, Inc</t>
  </si>
  <si>
    <t>Rensselaer Polytechnic Institute</t>
  </si>
  <si>
    <t>State University of New York at Buffalo</t>
  </si>
  <si>
    <t>Panama Canal Authority</t>
  </si>
  <si>
    <t>University of Colorado</t>
  </si>
  <si>
    <t>University of Illinois at Chicago</t>
  </si>
  <si>
    <t>Port of Piraeus Authority S.A.</t>
  </si>
  <si>
    <t>Projects ACM Shipping</t>
  </si>
  <si>
    <t>University of Delaware</t>
  </si>
  <si>
    <t>RFID Innovative Solutions, LLC</t>
  </si>
  <si>
    <t>University of Florida</t>
  </si>
  <si>
    <t>University of South Florida Polytechnic</t>
  </si>
  <si>
    <t>University of Michigan</t>
  </si>
  <si>
    <t>Rochester Institute of Technology</t>
  </si>
  <si>
    <t>Tennessee State University</t>
  </si>
  <si>
    <t>Shell Global Solutions (UK)</t>
  </si>
  <si>
    <t>Shell Global Solutions International BV</t>
  </si>
  <si>
    <t>Simon Fraser University</t>
  </si>
  <si>
    <t>Utrecht University</t>
  </si>
  <si>
    <t>Södertörn University</t>
  </si>
  <si>
    <t>Swedish Institute of International Affairs</t>
  </si>
  <si>
    <t>Stena Renewables</t>
  </si>
  <si>
    <t>Swedish National Road and Transport Research Institute (VTI)</t>
  </si>
  <si>
    <t>The George Washington University</t>
  </si>
  <si>
    <t>University of Texas at Austin</t>
  </si>
  <si>
    <t>The Hong Kong University of Science and Technology</t>
  </si>
  <si>
    <t>University of Electronic Science and Technology of China</t>
  </si>
  <si>
    <t>University of Huddersfield</t>
  </si>
  <si>
    <t>University of Science and Technology of China</t>
  </si>
  <si>
    <t>The University of Newcastle</t>
  </si>
  <si>
    <t>University of Western Sydney</t>
  </si>
  <si>
    <t>TKL.Fonds Gesellschaft für Fondsconception und -analyse mbH</t>
  </si>
  <si>
    <t>University of Hamburg</t>
  </si>
  <si>
    <t>Tufts University</t>
  </si>
  <si>
    <t>University of Maine</t>
  </si>
  <si>
    <t>Universidad de Chile</t>
  </si>
  <si>
    <t>University of Cantabria</t>
  </si>
  <si>
    <t>University of La Laguna</t>
  </si>
  <si>
    <t>Universidad Miguel Hernández de Elche</t>
  </si>
  <si>
    <t>Université Européenne de Bretagne</t>
  </si>
  <si>
    <t>University College Cork</t>
  </si>
  <si>
    <t>University of Namur</t>
  </si>
  <si>
    <t>University of Westminster</t>
  </si>
  <si>
    <t>University of Athens</t>
  </si>
  <si>
    <t>University of Surrey</t>
  </si>
  <si>
    <t>University of Bari</t>
  </si>
  <si>
    <t>University of Lugano</t>
  </si>
  <si>
    <t>University of Santiago de Compostela</t>
  </si>
  <si>
    <t>University of Cambridge</t>
  </si>
  <si>
    <t>University of Genoa</t>
  </si>
  <si>
    <t>University of Naples Parthenope</t>
  </si>
  <si>
    <t>University of Hull</t>
  </si>
  <si>
    <t>University of Ioannina</t>
  </si>
  <si>
    <t>University of La Coruña</t>
  </si>
  <si>
    <t>University of Puerto Rico</t>
  </si>
  <si>
    <t>University of Texas at Arlington</t>
  </si>
  <si>
    <t>US Airways</t>
  </si>
  <si>
    <t>University Rovira i Virgili</t>
  </si>
  <si>
    <t>Venice International University (VIU)</t>
  </si>
  <si>
    <t>Edge Weight</t>
  </si>
  <si>
    <t>Autofill Workbook Results</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</si>
  <si>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</si>
  <si>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</si>
  <si>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</si>
  <si>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</si>
  <si>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</si>
  <si>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</si>
  <si>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</si>
  <si>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</si>
  <si>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</si>
  <si>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</si>
  <si>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</si>
  <si>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</si>
  <si>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</si>
  <si>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</si>
  <si>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</si>
  <si>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</si>
  <si>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</si>
  <si>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</si>
  <si>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</si>
  <si>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</si>
  <si>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</si>
  <si>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</si>
  <si>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</si>
  <si>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</si>
  <si>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</si>
  <si>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</si>
  <si>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</si>
  <si>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</si>
  <si>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</si>
  <si>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</si>
  <si>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</si>
  <si>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</si>
  <si>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</si>
  <si>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</si>
  <si>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</si>
  <si>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</si>
  <si>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</si>
  <si>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</si>
  <si>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</si>
  <si>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</si>
  <si>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</si>
  <si>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</si>
  <si>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</si>
  <si>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</si>
  <si>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</si>
  <si>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</si>
  <si>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</si>
  <si>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</si>
  <si>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</si>
  <si>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</si>
  <si>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</si>
  <si>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</si>
  <si>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</si>
  <si>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</si>
  <si>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</si>
  <si>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</si>
  <si>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</si>
  <si>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</si>
  <si>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</si>
  <si>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</si>
  <si>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</si>
  <si>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</si>
  <si>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</si>
  <si>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</si>
  <si>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0, 12, 96</t>
  </si>
  <si>
    <t>0, 136, 227</t>
  </si>
  <si>
    <t>0, 100, 50</t>
  </si>
  <si>
    <t>0, 176, 22</t>
  </si>
  <si>
    <t>191, 0, 0</t>
  </si>
  <si>
    <t>230, 120, 0</t>
  </si>
  <si>
    <t>255, 191, 0</t>
  </si>
  <si>
    <t>150, 200, 0</t>
  </si>
  <si>
    <t>200, 0, 120</t>
  </si>
  <si>
    <t>77, 0, 96</t>
  </si>
  <si>
    <t>91, 0, 191</t>
  </si>
  <si>
    <t>0, 98, 130</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</si>
  <si>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</si>
  <si>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</si>
  <si>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</si>
  <si>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</si>
  <si>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name="VertexVisibilitySourceColumnName" serializeAs="String"&gt;_x000D_
        &lt;value /&gt;_x000D_
      &lt;/setting&gt;_x000D_
      &lt;sett</t>
  </si>
  <si>
    <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</si>
  <si>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Group 1</t>
  </si>
  <si>
    <t>Group 2</t>
  </si>
  <si>
    <t>Edges</t>
  </si>
  <si>
    <t>▓0▓0▓0▓True▓Black▓Black▓▓Edge Weight▓1▓30▓0▓1▓10▓False▓▓0▓0▓0▓0▓0▓False▓▓0▓0▓0▓True▓Black▓Black▓▓Degree▓1▓32▓0▓1.5▓10▓False▓▓0▓0▓0▓0▓0▓False▓▓0▓0▓0▓0▓0▓False▓▓0▓0▓0▓0▓0▓False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</si>
</sst>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16">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49" fontId="0" fillId="0" borderId="0" xfId="0" applyNumberFormat="1" applyBorder="1"/>
    <xf numFmtId="0" fontId="0" fillId="0" borderId="0" xfId="0" applyNumberFormat="1" applyFont="1" applyBorder="1"/>
    <xf numFmtId="1" fontId="5" fillId="4" borderId="15" xfId="5" applyNumberFormat="1" applyBorder="1" applyAlignment="1"/>
    <xf numFmtId="167" fontId="5" fillId="4" borderId="15" xfId="5" applyNumberFormat="1" applyBorder="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66" formatCode="#,##0.00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numFmt numFmtId="30" formatCode="@"/>
    </dxf>
    <dxf>
      <numFmt numFmtId="30" formatCode="@"/>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127</c:v>
                </c:pt>
              </c:strCache>
            </c:strRef>
          </c:tx>
          <c:spPr>
            <a:solidFill>
              <a:schemeClr val="accent1"/>
            </a:solidFill>
          </c:spPr>
          <c:invertIfNegative val="0"/>
          <c:cat>
            <c:numRef>
              <c:f>'Overall Metrics'!$D$2:$D$57</c:f>
              <c:numCache>
                <c:formatCode>#,##0.00</c:formatCode>
                <c:ptCount val="56"/>
                <c:pt idx="0">
                  <c:v>1</c:v>
                </c:pt>
                <c:pt idx="1">
                  <c:v>1.5636363636363635</c:v>
                </c:pt>
                <c:pt idx="2">
                  <c:v>2.127272727272727</c:v>
                </c:pt>
                <c:pt idx="3">
                  <c:v>2.6909090909090905</c:v>
                </c:pt>
                <c:pt idx="4">
                  <c:v>3.254545454545454</c:v>
                </c:pt>
                <c:pt idx="5">
                  <c:v>3.8181818181818175</c:v>
                </c:pt>
                <c:pt idx="6">
                  <c:v>4.3818181818181809</c:v>
                </c:pt>
                <c:pt idx="7">
                  <c:v>4.9454545454545444</c:v>
                </c:pt>
                <c:pt idx="8">
                  <c:v>5.5090909090909079</c:v>
                </c:pt>
                <c:pt idx="9">
                  <c:v>6.0727272727272714</c:v>
                </c:pt>
                <c:pt idx="10">
                  <c:v>6.6363636363636349</c:v>
                </c:pt>
                <c:pt idx="11">
                  <c:v>7.1999999999999984</c:v>
                </c:pt>
                <c:pt idx="12">
                  <c:v>7.7636363636363619</c:v>
                </c:pt>
                <c:pt idx="13">
                  <c:v>8.3272727272727263</c:v>
                </c:pt>
                <c:pt idx="14">
                  <c:v>8.8909090909090907</c:v>
                </c:pt>
                <c:pt idx="15">
                  <c:v>9.454545454545455</c:v>
                </c:pt>
                <c:pt idx="16">
                  <c:v>10.018181818181819</c:v>
                </c:pt>
                <c:pt idx="17">
                  <c:v>10.581818181818184</c:v>
                </c:pt>
                <c:pt idx="18">
                  <c:v>11.145454545454548</c:v>
                </c:pt>
                <c:pt idx="19">
                  <c:v>11.709090909090913</c:v>
                </c:pt>
                <c:pt idx="20">
                  <c:v>12.272727272727277</c:v>
                </c:pt>
                <c:pt idx="21">
                  <c:v>12.836363636363641</c:v>
                </c:pt>
                <c:pt idx="22">
                  <c:v>13.400000000000006</c:v>
                </c:pt>
                <c:pt idx="23">
                  <c:v>13.96363636363637</c:v>
                </c:pt>
                <c:pt idx="24">
                  <c:v>14.527272727272734</c:v>
                </c:pt>
                <c:pt idx="26">
                  <c:v>15.090909090909099</c:v>
                </c:pt>
                <c:pt idx="38">
                  <c:v>15.654545454545463</c:v>
                </c:pt>
                <c:pt idx="39">
                  <c:v>16.218181818181826</c:v>
                </c:pt>
                <c:pt idx="40">
                  <c:v>16.781818181818188</c:v>
                </c:pt>
                <c:pt idx="41">
                  <c:v>17.345454545454551</c:v>
                </c:pt>
                <c:pt idx="42">
                  <c:v>17.909090909090914</c:v>
                </c:pt>
                <c:pt idx="43">
                  <c:v>18.472727272727276</c:v>
                </c:pt>
                <c:pt idx="44">
                  <c:v>19.036363636363639</c:v>
                </c:pt>
                <c:pt idx="45">
                  <c:v>19.600000000000001</c:v>
                </c:pt>
                <c:pt idx="46">
                  <c:v>20.163636363636364</c:v>
                </c:pt>
                <c:pt idx="47">
                  <c:v>20.727272727272727</c:v>
                </c:pt>
                <c:pt idx="48">
                  <c:v>21.290909090909089</c:v>
                </c:pt>
                <c:pt idx="49">
                  <c:v>21.854545454545452</c:v>
                </c:pt>
                <c:pt idx="50">
                  <c:v>22.418181818181814</c:v>
                </c:pt>
                <c:pt idx="51">
                  <c:v>22.981818181818177</c:v>
                </c:pt>
                <c:pt idx="52">
                  <c:v>23.54545454545454</c:v>
                </c:pt>
                <c:pt idx="53">
                  <c:v>24.109090909090902</c:v>
                </c:pt>
                <c:pt idx="54">
                  <c:v>24.672727272727265</c:v>
                </c:pt>
                <c:pt idx="55">
                  <c:v>32</c:v>
                </c:pt>
              </c:numCache>
            </c:numRef>
          </c:cat>
          <c:val>
            <c:numRef>
              <c:f>'Overall Metrics'!$E$2:$E$57</c:f>
              <c:numCache>
                <c:formatCode>General</c:formatCode>
                <c:ptCount val="56"/>
                <c:pt idx="0">
                  <c:v>127</c:v>
                </c:pt>
                <c:pt idx="1">
                  <c:v>97</c:v>
                </c:pt>
                <c:pt idx="2">
                  <c:v>0</c:v>
                </c:pt>
                <c:pt idx="3">
                  <c:v>40</c:v>
                </c:pt>
                <c:pt idx="4">
                  <c:v>0</c:v>
                </c:pt>
                <c:pt idx="5">
                  <c:v>18</c:v>
                </c:pt>
                <c:pt idx="6">
                  <c:v>0</c:v>
                </c:pt>
                <c:pt idx="7">
                  <c:v>15</c:v>
                </c:pt>
                <c:pt idx="8">
                  <c:v>10</c:v>
                </c:pt>
                <c:pt idx="9">
                  <c:v>0</c:v>
                </c:pt>
                <c:pt idx="10">
                  <c:v>4</c:v>
                </c:pt>
                <c:pt idx="11">
                  <c:v>0</c:v>
                </c:pt>
                <c:pt idx="12">
                  <c:v>5</c:v>
                </c:pt>
                <c:pt idx="13">
                  <c:v>0</c:v>
                </c:pt>
                <c:pt idx="14">
                  <c:v>1</c:v>
                </c:pt>
                <c:pt idx="15">
                  <c:v>1</c:v>
                </c:pt>
                <c:pt idx="16">
                  <c:v>0</c:v>
                </c:pt>
                <c:pt idx="17">
                  <c:v>1</c:v>
                </c:pt>
                <c:pt idx="18">
                  <c:v>0</c:v>
                </c:pt>
                <c:pt idx="19">
                  <c:v>0</c:v>
                </c:pt>
                <c:pt idx="20">
                  <c:v>0</c:v>
                </c:pt>
                <c:pt idx="21">
                  <c:v>0</c:v>
                </c:pt>
                <c:pt idx="22">
                  <c:v>0</c:v>
                </c:pt>
                <c:pt idx="23">
                  <c:v>1</c:v>
                </c:pt>
                <c:pt idx="24">
                  <c:v>0</c:v>
                </c:pt>
                <c:pt idx="25">
                  <c:v>-1</c:v>
                </c:pt>
                <c:pt idx="26">
                  <c:v>0</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464E-4753-9FA7-CD15D76F961D}"/>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07F3-478B-8423-C993AB116A02}"/>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5ED-4EE6-815D-7559A0D93846}"/>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290</c:v>
                </c:pt>
              </c:strCache>
            </c:strRef>
          </c:tx>
          <c:spPr>
            <a:solidFill>
              <a:schemeClr val="accent1"/>
            </a:solidFill>
          </c:spPr>
          <c:invertIfNegative val="0"/>
          <c:cat>
            <c:numRef>
              <c:f>'Overall Metrics'!$J$2:$J$57</c:f>
              <c:numCache>
                <c:formatCode>#,##0.00</c:formatCode>
                <c:ptCount val="56"/>
                <c:pt idx="0">
                  <c:v>0</c:v>
                </c:pt>
                <c:pt idx="1">
                  <c:v>162.54545454545453</c:v>
                </c:pt>
                <c:pt idx="2">
                  <c:v>325.09090909090907</c:v>
                </c:pt>
                <c:pt idx="3">
                  <c:v>487.63636363636363</c:v>
                </c:pt>
                <c:pt idx="4">
                  <c:v>650.18181818181813</c:v>
                </c:pt>
                <c:pt idx="5">
                  <c:v>812.72727272727263</c:v>
                </c:pt>
                <c:pt idx="6">
                  <c:v>975.27272727272714</c:v>
                </c:pt>
                <c:pt idx="7">
                  <c:v>1137.8181818181818</c:v>
                </c:pt>
                <c:pt idx="8">
                  <c:v>1300.3636363636363</c:v>
                </c:pt>
                <c:pt idx="9">
                  <c:v>1462.9090909090908</c:v>
                </c:pt>
                <c:pt idx="10">
                  <c:v>1625.4545454545453</c:v>
                </c:pt>
                <c:pt idx="11">
                  <c:v>1787.9999999999998</c:v>
                </c:pt>
                <c:pt idx="12">
                  <c:v>1950.5454545454543</c:v>
                </c:pt>
                <c:pt idx="13">
                  <c:v>2113.090909090909</c:v>
                </c:pt>
                <c:pt idx="14">
                  <c:v>2275.6363636363635</c:v>
                </c:pt>
                <c:pt idx="15">
                  <c:v>2438.181818181818</c:v>
                </c:pt>
                <c:pt idx="16">
                  <c:v>2600.7272727272725</c:v>
                </c:pt>
                <c:pt idx="17">
                  <c:v>2763.272727272727</c:v>
                </c:pt>
                <c:pt idx="18">
                  <c:v>2925.8181818181815</c:v>
                </c:pt>
                <c:pt idx="19">
                  <c:v>3088.363636363636</c:v>
                </c:pt>
                <c:pt idx="20">
                  <c:v>3250.9090909090905</c:v>
                </c:pt>
                <c:pt idx="21">
                  <c:v>3413.454545454545</c:v>
                </c:pt>
                <c:pt idx="22">
                  <c:v>3575.9999999999995</c:v>
                </c:pt>
                <c:pt idx="23">
                  <c:v>3738.545454545454</c:v>
                </c:pt>
                <c:pt idx="24">
                  <c:v>3901.0909090909086</c:v>
                </c:pt>
                <c:pt idx="26">
                  <c:v>4063.6363636363631</c:v>
                </c:pt>
                <c:pt idx="38">
                  <c:v>4226.181818181818</c:v>
                </c:pt>
                <c:pt idx="39">
                  <c:v>4388.727272727273</c:v>
                </c:pt>
                <c:pt idx="40">
                  <c:v>4551.2727272727279</c:v>
                </c:pt>
                <c:pt idx="41">
                  <c:v>4713.8181818181829</c:v>
                </c:pt>
                <c:pt idx="42">
                  <c:v>4876.3636363636379</c:v>
                </c:pt>
                <c:pt idx="43">
                  <c:v>5038.9090909090928</c:v>
                </c:pt>
                <c:pt idx="44">
                  <c:v>5201.4545454545478</c:v>
                </c:pt>
                <c:pt idx="45">
                  <c:v>5364.0000000000027</c:v>
                </c:pt>
                <c:pt idx="46">
                  <c:v>5526.5454545454577</c:v>
                </c:pt>
                <c:pt idx="47">
                  <c:v>5689.0909090909126</c:v>
                </c:pt>
                <c:pt idx="48">
                  <c:v>5851.6363636363676</c:v>
                </c:pt>
                <c:pt idx="49">
                  <c:v>6014.1818181818226</c:v>
                </c:pt>
                <c:pt idx="50">
                  <c:v>6176.7272727272775</c:v>
                </c:pt>
                <c:pt idx="51">
                  <c:v>6339.2727272727325</c:v>
                </c:pt>
                <c:pt idx="52">
                  <c:v>6501.8181818181874</c:v>
                </c:pt>
                <c:pt idx="53">
                  <c:v>6664.3636363636424</c:v>
                </c:pt>
                <c:pt idx="54">
                  <c:v>6826.9090909090974</c:v>
                </c:pt>
                <c:pt idx="55">
                  <c:v>8940</c:v>
                </c:pt>
              </c:numCache>
            </c:numRef>
          </c:cat>
          <c:val>
            <c:numRef>
              <c:f>'Overall Metrics'!$K$2:$K$57</c:f>
              <c:numCache>
                <c:formatCode>General</c:formatCode>
                <c:ptCount val="56"/>
                <c:pt idx="0">
                  <c:v>290</c:v>
                </c:pt>
                <c:pt idx="1">
                  <c:v>7</c:v>
                </c:pt>
                <c:pt idx="2">
                  <c:v>3</c:v>
                </c:pt>
                <c:pt idx="3">
                  <c:v>2</c:v>
                </c:pt>
                <c:pt idx="4">
                  <c:v>1</c:v>
                </c:pt>
                <c:pt idx="5">
                  <c:v>1</c:v>
                </c:pt>
                <c:pt idx="6">
                  <c:v>4</c:v>
                </c:pt>
                <c:pt idx="7">
                  <c:v>1</c:v>
                </c:pt>
                <c:pt idx="8">
                  <c:v>2</c:v>
                </c:pt>
                <c:pt idx="9">
                  <c:v>2</c:v>
                </c:pt>
                <c:pt idx="10">
                  <c:v>0</c:v>
                </c:pt>
                <c:pt idx="11">
                  <c:v>0</c:v>
                </c:pt>
                <c:pt idx="12">
                  <c:v>0</c:v>
                </c:pt>
                <c:pt idx="13">
                  <c:v>0</c:v>
                </c:pt>
                <c:pt idx="14">
                  <c:v>1</c:v>
                </c:pt>
                <c:pt idx="15">
                  <c:v>0</c:v>
                </c:pt>
                <c:pt idx="16">
                  <c:v>4</c:v>
                </c:pt>
                <c:pt idx="17">
                  <c:v>0</c:v>
                </c:pt>
                <c:pt idx="18">
                  <c:v>0</c:v>
                </c:pt>
                <c:pt idx="19">
                  <c:v>0</c:v>
                </c:pt>
                <c:pt idx="20">
                  <c:v>0</c:v>
                </c:pt>
                <c:pt idx="21">
                  <c:v>0</c:v>
                </c:pt>
                <c:pt idx="22">
                  <c:v>0</c:v>
                </c:pt>
                <c:pt idx="23">
                  <c:v>0</c:v>
                </c:pt>
                <c:pt idx="24">
                  <c:v>0</c:v>
                </c:pt>
                <c:pt idx="25">
                  <c:v>-3</c:v>
                </c:pt>
                <c:pt idx="26">
                  <c:v>1</c:v>
                </c:pt>
                <c:pt idx="27">
                  <c:v>0</c:v>
                </c:pt>
                <c:pt idx="28">
                  <c:v>0</c:v>
                </c:pt>
                <c:pt idx="29">
                  <c:v>0</c:v>
                </c:pt>
                <c:pt idx="30">
                  <c:v>0</c:v>
                </c:pt>
                <c:pt idx="31">
                  <c:v>0</c:v>
                </c:pt>
                <c:pt idx="32">
                  <c:v>0</c:v>
                </c:pt>
                <c:pt idx="33">
                  <c:v>0</c:v>
                </c:pt>
                <c:pt idx="34">
                  <c:v>0</c:v>
                </c:pt>
                <c:pt idx="35">
                  <c:v>0</c:v>
                </c:pt>
                <c:pt idx="36">
                  <c:v>-2</c:v>
                </c:pt>
                <c:pt idx="37">
                  <c:v>-2</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2BDE-4182-9E5F-41C6EF7CC635}"/>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160</c:v>
                </c:pt>
              </c:strCache>
            </c:strRef>
          </c:tx>
          <c:spPr>
            <a:solidFill>
              <a:schemeClr val="accent1"/>
            </a:solidFill>
          </c:spPr>
          <c:invertIfNegative val="0"/>
          <c:cat>
            <c:numRef>
              <c:f>'Overall Metrics'!$L$2:$L$57</c:f>
              <c:numCache>
                <c:formatCode>#,##0.00</c:formatCode>
                <c:ptCount val="56"/>
                <c:pt idx="0">
                  <c:v>6.6299999999999996E-4</c:v>
                </c:pt>
                <c:pt idx="1">
                  <c:v>1.8832763636363638E-2</c:v>
                </c:pt>
                <c:pt idx="2">
                  <c:v>3.7002527272727279E-2</c:v>
                </c:pt>
                <c:pt idx="3">
                  <c:v>5.5172290909090912E-2</c:v>
                </c:pt>
                <c:pt idx="4">
                  <c:v>7.3342054545454546E-2</c:v>
                </c:pt>
                <c:pt idx="5">
                  <c:v>9.151181818181818E-2</c:v>
                </c:pt>
                <c:pt idx="6">
                  <c:v>0.10968158181818181</c:v>
                </c:pt>
                <c:pt idx="7">
                  <c:v>0.12785134545454546</c:v>
                </c:pt>
                <c:pt idx="8">
                  <c:v>0.1460211090909091</c:v>
                </c:pt>
                <c:pt idx="9">
                  <c:v>0.16419087272727273</c:v>
                </c:pt>
                <c:pt idx="10">
                  <c:v>0.18236063636363636</c:v>
                </c:pt>
                <c:pt idx="11">
                  <c:v>0.2005304</c:v>
                </c:pt>
                <c:pt idx="12">
                  <c:v>0.21870016363636363</c:v>
                </c:pt>
                <c:pt idx="13">
                  <c:v>0.23686992727272727</c:v>
                </c:pt>
                <c:pt idx="14">
                  <c:v>0.2550396909090909</c:v>
                </c:pt>
                <c:pt idx="15">
                  <c:v>0.27320945454545453</c:v>
                </c:pt>
                <c:pt idx="16">
                  <c:v>0.29137921818181817</c:v>
                </c:pt>
                <c:pt idx="17">
                  <c:v>0.3095489818181818</c:v>
                </c:pt>
                <c:pt idx="18">
                  <c:v>0.32771874545454543</c:v>
                </c:pt>
                <c:pt idx="19">
                  <c:v>0.34588850909090907</c:v>
                </c:pt>
                <c:pt idx="20">
                  <c:v>0.3640582727272727</c:v>
                </c:pt>
                <c:pt idx="21">
                  <c:v>0.38222803636363634</c:v>
                </c:pt>
                <c:pt idx="22">
                  <c:v>0.40039779999999997</c:v>
                </c:pt>
                <c:pt idx="23">
                  <c:v>0.4185675636363636</c:v>
                </c:pt>
                <c:pt idx="24">
                  <c:v>0.43673732727272724</c:v>
                </c:pt>
                <c:pt idx="26">
                  <c:v>0.45490709090909087</c:v>
                </c:pt>
                <c:pt idx="38">
                  <c:v>0.47307685454545451</c:v>
                </c:pt>
                <c:pt idx="39">
                  <c:v>0.49124661818181814</c:v>
                </c:pt>
                <c:pt idx="40">
                  <c:v>0.50941638181818183</c:v>
                </c:pt>
                <c:pt idx="41">
                  <c:v>0.52758614545454552</c:v>
                </c:pt>
                <c:pt idx="42">
                  <c:v>0.54575590909090921</c:v>
                </c:pt>
                <c:pt idx="43">
                  <c:v>0.5639256727272729</c:v>
                </c:pt>
                <c:pt idx="44">
                  <c:v>0.58209543636363659</c:v>
                </c:pt>
                <c:pt idx="45">
                  <c:v>0.60026520000000028</c:v>
                </c:pt>
                <c:pt idx="46">
                  <c:v>0.61843496363636397</c:v>
                </c:pt>
                <c:pt idx="47">
                  <c:v>0.63660472727272766</c:v>
                </c:pt>
                <c:pt idx="48">
                  <c:v>0.65477449090909134</c:v>
                </c:pt>
                <c:pt idx="49">
                  <c:v>0.67294425454545503</c:v>
                </c:pt>
                <c:pt idx="50">
                  <c:v>0.69111401818181872</c:v>
                </c:pt>
                <c:pt idx="51">
                  <c:v>0.70928378181818241</c:v>
                </c:pt>
                <c:pt idx="52">
                  <c:v>0.7274535454545461</c:v>
                </c:pt>
                <c:pt idx="53">
                  <c:v>0.74562330909090979</c:v>
                </c:pt>
                <c:pt idx="54">
                  <c:v>0.76379307272727348</c:v>
                </c:pt>
                <c:pt idx="55">
                  <c:v>1</c:v>
                </c:pt>
              </c:numCache>
            </c:numRef>
          </c:cat>
          <c:val>
            <c:numRef>
              <c:f>'Overall Metrics'!$M$2:$M$57</c:f>
              <c:numCache>
                <c:formatCode>General</c:formatCode>
                <c:ptCount val="56"/>
                <c:pt idx="0">
                  <c:v>160</c:v>
                </c:pt>
                <c:pt idx="1">
                  <c:v>12</c:v>
                </c:pt>
                <c:pt idx="2">
                  <c:v>1</c:v>
                </c:pt>
                <c:pt idx="3">
                  <c:v>3</c:v>
                </c:pt>
                <c:pt idx="4">
                  <c:v>8</c:v>
                </c:pt>
                <c:pt idx="5">
                  <c:v>5</c:v>
                </c:pt>
                <c:pt idx="6">
                  <c:v>2</c:v>
                </c:pt>
                <c:pt idx="7">
                  <c:v>2</c:v>
                </c:pt>
                <c:pt idx="8">
                  <c:v>0</c:v>
                </c:pt>
                <c:pt idx="9">
                  <c:v>0</c:v>
                </c:pt>
                <c:pt idx="10">
                  <c:v>3</c:v>
                </c:pt>
                <c:pt idx="11">
                  <c:v>0</c:v>
                </c:pt>
                <c:pt idx="12">
                  <c:v>0</c:v>
                </c:pt>
                <c:pt idx="13">
                  <c:v>6</c:v>
                </c:pt>
                <c:pt idx="14">
                  <c:v>0</c:v>
                </c:pt>
                <c:pt idx="15">
                  <c:v>0</c:v>
                </c:pt>
                <c:pt idx="16">
                  <c:v>0</c:v>
                </c:pt>
                <c:pt idx="17">
                  <c:v>0</c:v>
                </c:pt>
                <c:pt idx="18">
                  <c:v>27</c:v>
                </c:pt>
                <c:pt idx="19">
                  <c:v>0</c:v>
                </c:pt>
                <c:pt idx="20">
                  <c:v>0</c:v>
                </c:pt>
                <c:pt idx="21">
                  <c:v>0</c:v>
                </c:pt>
                <c:pt idx="22">
                  <c:v>0</c:v>
                </c:pt>
                <c:pt idx="23">
                  <c:v>0</c:v>
                </c:pt>
                <c:pt idx="24">
                  <c:v>0</c:v>
                </c:pt>
                <c:pt idx="25">
                  <c:v>-92</c:v>
                </c:pt>
                <c:pt idx="26">
                  <c:v>0</c:v>
                </c:pt>
                <c:pt idx="27">
                  <c:v>0</c:v>
                </c:pt>
                <c:pt idx="28">
                  <c:v>0</c:v>
                </c:pt>
                <c:pt idx="29">
                  <c:v>0</c:v>
                </c:pt>
                <c:pt idx="30">
                  <c:v>0</c:v>
                </c:pt>
                <c:pt idx="31">
                  <c:v>0</c:v>
                </c:pt>
                <c:pt idx="32">
                  <c:v>0</c:v>
                </c:pt>
                <c:pt idx="33">
                  <c:v>0</c:v>
                </c:pt>
                <c:pt idx="34">
                  <c:v>0</c:v>
                </c:pt>
                <c:pt idx="35">
                  <c:v>0</c:v>
                </c:pt>
                <c:pt idx="36">
                  <c:v>-92</c:v>
                </c:pt>
                <c:pt idx="37">
                  <c:v>-92</c:v>
                </c:pt>
                <c:pt idx="38">
                  <c:v>0</c:v>
                </c:pt>
                <c:pt idx="39">
                  <c:v>30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62</c:v>
                </c:pt>
              </c:numCache>
            </c:numRef>
          </c:val>
          <c:extLst>
            <c:ext xmlns:c16="http://schemas.microsoft.com/office/drawing/2014/chart" uri="{C3380CC4-5D6E-409C-BE32-E72D297353CC}">
              <c16:uniqueId val="{00000000-D045-4147-93F7-D78AF047EE7D}"/>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236</c:v>
                </c:pt>
              </c:strCache>
            </c:strRef>
          </c:tx>
          <c:spPr>
            <a:solidFill>
              <a:schemeClr val="accent1"/>
            </a:solidFill>
          </c:spPr>
          <c:invertIfNegative val="0"/>
          <c:cat>
            <c:numRef>
              <c:f>'Overall Metrics'!$N$2:$N$57</c:f>
              <c:numCache>
                <c:formatCode>#,##0.00</c:formatCode>
                <c:ptCount val="56"/>
                <c:pt idx="0">
                  <c:v>0</c:v>
                </c:pt>
                <c:pt idx="1">
                  <c:v>1.8024181818181819E-3</c:v>
                </c:pt>
                <c:pt idx="2">
                  <c:v>3.6048363636363638E-3</c:v>
                </c:pt>
                <c:pt idx="3">
                  <c:v>5.4072545454545455E-3</c:v>
                </c:pt>
                <c:pt idx="4">
                  <c:v>7.2096727272727276E-3</c:v>
                </c:pt>
                <c:pt idx="5">
                  <c:v>9.0120909090909088E-3</c:v>
                </c:pt>
                <c:pt idx="6">
                  <c:v>1.0814509090909091E-2</c:v>
                </c:pt>
                <c:pt idx="7">
                  <c:v>1.2616927272727273E-2</c:v>
                </c:pt>
                <c:pt idx="8">
                  <c:v>1.4419345454545455E-2</c:v>
                </c:pt>
                <c:pt idx="9">
                  <c:v>1.6221763636363636E-2</c:v>
                </c:pt>
                <c:pt idx="10">
                  <c:v>1.8024181818181818E-2</c:v>
                </c:pt>
                <c:pt idx="11">
                  <c:v>1.98266E-2</c:v>
                </c:pt>
                <c:pt idx="12">
                  <c:v>2.1629018181818182E-2</c:v>
                </c:pt>
                <c:pt idx="13">
                  <c:v>2.3431436363636364E-2</c:v>
                </c:pt>
                <c:pt idx="14">
                  <c:v>2.5233854545454546E-2</c:v>
                </c:pt>
                <c:pt idx="15">
                  <c:v>2.7036272727272728E-2</c:v>
                </c:pt>
                <c:pt idx="16">
                  <c:v>2.883869090909091E-2</c:v>
                </c:pt>
                <c:pt idx="17">
                  <c:v>3.0641109090909092E-2</c:v>
                </c:pt>
                <c:pt idx="18">
                  <c:v>3.2443527272727271E-2</c:v>
                </c:pt>
                <c:pt idx="19">
                  <c:v>3.424594545454545E-2</c:v>
                </c:pt>
                <c:pt idx="20">
                  <c:v>3.6048363636363628E-2</c:v>
                </c:pt>
                <c:pt idx="21">
                  <c:v>3.7850781818181807E-2</c:v>
                </c:pt>
                <c:pt idx="22">
                  <c:v>3.9653199999999986E-2</c:v>
                </c:pt>
                <c:pt idx="23">
                  <c:v>4.1455618181818164E-2</c:v>
                </c:pt>
                <c:pt idx="24">
                  <c:v>4.3258036363636343E-2</c:v>
                </c:pt>
                <c:pt idx="26">
                  <c:v>4.5060454545454522E-2</c:v>
                </c:pt>
                <c:pt idx="38">
                  <c:v>4.68628727272727E-2</c:v>
                </c:pt>
                <c:pt idx="39">
                  <c:v>4.8665290909090879E-2</c:v>
                </c:pt>
                <c:pt idx="40">
                  <c:v>5.0467709090909058E-2</c:v>
                </c:pt>
                <c:pt idx="41">
                  <c:v>5.2270127272727236E-2</c:v>
                </c:pt>
                <c:pt idx="42">
                  <c:v>5.4072545454545415E-2</c:v>
                </c:pt>
                <c:pt idx="43">
                  <c:v>5.5874963636363593E-2</c:v>
                </c:pt>
                <c:pt idx="44">
                  <c:v>5.7677381818181772E-2</c:v>
                </c:pt>
                <c:pt idx="45">
                  <c:v>5.9479799999999951E-2</c:v>
                </c:pt>
                <c:pt idx="46">
                  <c:v>6.1282218181818129E-2</c:v>
                </c:pt>
                <c:pt idx="47">
                  <c:v>6.3084636363636315E-2</c:v>
                </c:pt>
                <c:pt idx="48">
                  <c:v>6.4887054545454501E-2</c:v>
                </c:pt>
                <c:pt idx="49">
                  <c:v>6.6689472727272686E-2</c:v>
                </c:pt>
                <c:pt idx="50">
                  <c:v>6.8491890909090872E-2</c:v>
                </c:pt>
                <c:pt idx="51">
                  <c:v>7.0294309090909057E-2</c:v>
                </c:pt>
                <c:pt idx="52">
                  <c:v>7.2096727272727243E-2</c:v>
                </c:pt>
                <c:pt idx="53">
                  <c:v>7.3899145454545428E-2</c:v>
                </c:pt>
                <c:pt idx="54">
                  <c:v>7.5701563636363614E-2</c:v>
                </c:pt>
                <c:pt idx="55">
                  <c:v>9.9132999999999999E-2</c:v>
                </c:pt>
              </c:numCache>
            </c:numRef>
          </c:cat>
          <c:val>
            <c:numRef>
              <c:f>'Overall Metrics'!$O$2:$O$57</c:f>
              <c:numCache>
                <c:formatCode>General</c:formatCode>
                <c:ptCount val="56"/>
                <c:pt idx="0">
                  <c:v>236</c:v>
                </c:pt>
                <c:pt idx="1">
                  <c:v>25</c:v>
                </c:pt>
                <c:pt idx="2">
                  <c:v>22</c:v>
                </c:pt>
                <c:pt idx="3">
                  <c:v>4</c:v>
                </c:pt>
                <c:pt idx="4">
                  <c:v>1</c:v>
                </c:pt>
                <c:pt idx="5">
                  <c:v>0</c:v>
                </c:pt>
                <c:pt idx="6">
                  <c:v>0</c:v>
                </c:pt>
                <c:pt idx="7">
                  <c:v>0</c:v>
                </c:pt>
                <c:pt idx="8">
                  <c:v>6</c:v>
                </c:pt>
                <c:pt idx="9">
                  <c:v>6</c:v>
                </c:pt>
                <c:pt idx="10">
                  <c:v>3</c:v>
                </c:pt>
                <c:pt idx="11">
                  <c:v>5</c:v>
                </c:pt>
                <c:pt idx="12">
                  <c:v>4</c:v>
                </c:pt>
                <c:pt idx="13">
                  <c:v>1</c:v>
                </c:pt>
                <c:pt idx="14">
                  <c:v>3</c:v>
                </c:pt>
                <c:pt idx="15">
                  <c:v>0</c:v>
                </c:pt>
                <c:pt idx="16">
                  <c:v>1</c:v>
                </c:pt>
                <c:pt idx="17">
                  <c:v>0</c:v>
                </c:pt>
                <c:pt idx="18">
                  <c:v>2</c:v>
                </c:pt>
                <c:pt idx="19">
                  <c:v>1</c:v>
                </c:pt>
                <c:pt idx="20">
                  <c:v>0</c:v>
                </c:pt>
                <c:pt idx="21">
                  <c:v>0</c:v>
                </c:pt>
                <c:pt idx="22">
                  <c:v>0</c:v>
                </c:pt>
                <c:pt idx="23">
                  <c:v>0</c:v>
                </c:pt>
                <c:pt idx="24">
                  <c:v>0</c:v>
                </c:pt>
                <c:pt idx="25">
                  <c:v>-1</c:v>
                </c:pt>
                <c:pt idx="26">
                  <c:v>0</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2A86-480D-891E-EB83E455D4E3}"/>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145</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145</c:v>
                </c:pt>
                <c:pt idx="1">
                  <c:v>0</c:v>
                </c:pt>
                <c:pt idx="2">
                  <c:v>1</c:v>
                </c:pt>
                <c:pt idx="3">
                  <c:v>1</c:v>
                </c:pt>
                <c:pt idx="4">
                  <c:v>2</c:v>
                </c:pt>
                <c:pt idx="5">
                  <c:v>4</c:v>
                </c:pt>
                <c:pt idx="6">
                  <c:v>0</c:v>
                </c:pt>
                <c:pt idx="7">
                  <c:v>1</c:v>
                </c:pt>
                <c:pt idx="8">
                  <c:v>0</c:v>
                </c:pt>
                <c:pt idx="9">
                  <c:v>3</c:v>
                </c:pt>
                <c:pt idx="10">
                  <c:v>1</c:v>
                </c:pt>
                <c:pt idx="11">
                  <c:v>2</c:v>
                </c:pt>
                <c:pt idx="12">
                  <c:v>0</c:v>
                </c:pt>
                <c:pt idx="13">
                  <c:v>0</c:v>
                </c:pt>
                <c:pt idx="14">
                  <c:v>1</c:v>
                </c:pt>
                <c:pt idx="15">
                  <c:v>0</c:v>
                </c:pt>
                <c:pt idx="16">
                  <c:v>1</c:v>
                </c:pt>
                <c:pt idx="17">
                  <c:v>0</c:v>
                </c:pt>
                <c:pt idx="18">
                  <c:v>17</c:v>
                </c:pt>
                <c:pt idx="19">
                  <c:v>1</c:v>
                </c:pt>
                <c:pt idx="20">
                  <c:v>0</c:v>
                </c:pt>
                <c:pt idx="21">
                  <c:v>0</c:v>
                </c:pt>
                <c:pt idx="22">
                  <c:v>1</c:v>
                </c:pt>
                <c:pt idx="23">
                  <c:v>0</c:v>
                </c:pt>
                <c:pt idx="24">
                  <c:v>0</c:v>
                </c:pt>
                <c:pt idx="25">
                  <c:v>-140</c:v>
                </c:pt>
                <c:pt idx="26">
                  <c:v>1</c:v>
                </c:pt>
                <c:pt idx="27">
                  <c:v>0</c:v>
                </c:pt>
                <c:pt idx="28">
                  <c:v>0</c:v>
                </c:pt>
                <c:pt idx="29">
                  <c:v>0</c:v>
                </c:pt>
                <c:pt idx="30">
                  <c:v>0</c:v>
                </c:pt>
                <c:pt idx="31">
                  <c:v>0</c:v>
                </c:pt>
                <c:pt idx="32">
                  <c:v>0</c:v>
                </c:pt>
                <c:pt idx="33">
                  <c:v>0</c:v>
                </c:pt>
                <c:pt idx="34">
                  <c:v>0</c:v>
                </c:pt>
                <c:pt idx="35">
                  <c:v>0</c:v>
                </c:pt>
                <c:pt idx="36">
                  <c:v>-139</c:v>
                </c:pt>
                <c:pt idx="37">
                  <c:v>-139</c:v>
                </c:pt>
                <c:pt idx="38">
                  <c:v>2</c:v>
                </c:pt>
                <c:pt idx="39">
                  <c:v>4</c:v>
                </c:pt>
                <c:pt idx="40">
                  <c:v>0</c:v>
                </c:pt>
                <c:pt idx="41">
                  <c:v>1</c:v>
                </c:pt>
                <c:pt idx="42">
                  <c:v>0</c:v>
                </c:pt>
                <c:pt idx="43">
                  <c:v>1</c:v>
                </c:pt>
                <c:pt idx="44">
                  <c:v>0</c:v>
                </c:pt>
                <c:pt idx="45">
                  <c:v>3</c:v>
                </c:pt>
                <c:pt idx="46">
                  <c:v>0</c:v>
                </c:pt>
                <c:pt idx="47">
                  <c:v>0</c:v>
                </c:pt>
                <c:pt idx="48">
                  <c:v>3</c:v>
                </c:pt>
                <c:pt idx="49">
                  <c:v>0</c:v>
                </c:pt>
                <c:pt idx="50">
                  <c:v>1</c:v>
                </c:pt>
                <c:pt idx="51">
                  <c:v>0</c:v>
                </c:pt>
                <c:pt idx="52">
                  <c:v>0</c:v>
                </c:pt>
                <c:pt idx="53">
                  <c:v>0</c:v>
                </c:pt>
                <c:pt idx="54">
                  <c:v>2</c:v>
                </c:pt>
                <c:pt idx="55">
                  <c:v>122</c:v>
                </c:pt>
              </c:numCache>
            </c:numRef>
          </c:val>
          <c:extLst>
            <c:ext xmlns:c16="http://schemas.microsoft.com/office/drawing/2014/chart" uri="{C3380CC4-5D6E-409C-BE32-E72D297353CC}">
              <c16:uniqueId val="{00000000-0288-4EE3-995E-2D6CB74CCD51}"/>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39</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39</c:v>
                </c:pt>
                <c:pt idx="1">
                  <c:v>19</c:v>
                </c:pt>
                <c:pt idx="2">
                  <c:v>50</c:v>
                </c:pt>
                <c:pt idx="3">
                  <c:v>26</c:v>
                </c:pt>
                <c:pt idx="4">
                  <c:v>122</c:v>
                </c:pt>
                <c:pt idx="5">
                  <c:v>16</c:v>
                </c:pt>
                <c:pt idx="6">
                  <c:v>7</c:v>
                </c:pt>
                <c:pt idx="7">
                  <c:v>19</c:v>
                </c:pt>
                <c:pt idx="8">
                  <c:v>8</c:v>
                </c:pt>
                <c:pt idx="9">
                  <c:v>2</c:v>
                </c:pt>
                <c:pt idx="10">
                  <c:v>2</c:v>
                </c:pt>
                <c:pt idx="11">
                  <c:v>1</c:v>
                </c:pt>
                <c:pt idx="12">
                  <c:v>2</c:v>
                </c:pt>
                <c:pt idx="13">
                  <c:v>2</c:v>
                </c:pt>
                <c:pt idx="14">
                  <c:v>0</c:v>
                </c:pt>
                <c:pt idx="15">
                  <c:v>2</c:v>
                </c:pt>
                <c:pt idx="16">
                  <c:v>0</c:v>
                </c:pt>
                <c:pt idx="17">
                  <c:v>0</c:v>
                </c:pt>
                <c:pt idx="18">
                  <c:v>1</c:v>
                </c:pt>
                <c:pt idx="19">
                  <c:v>1</c:v>
                </c:pt>
                <c:pt idx="20">
                  <c:v>0</c:v>
                </c:pt>
                <c:pt idx="21">
                  <c:v>0</c:v>
                </c:pt>
                <c:pt idx="22">
                  <c:v>0</c:v>
                </c:pt>
                <c:pt idx="23">
                  <c:v>0</c:v>
                </c:pt>
                <c:pt idx="24">
                  <c:v>0</c:v>
                </c:pt>
                <c:pt idx="25">
                  <c:v>0</c:v>
                </c:pt>
                <c:pt idx="26">
                  <c:v>1</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9D22-4509-B721-FD59684794A9}"/>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4FC-49CF-A5E3-9F45E4E9FBD2}"/>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398" totalsRowShown="0" headerRowDxfId="100" dataDxfId="99">
  <autoFilter ref="A2:P398"/>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43">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60" totalsRowShown="0" headerRowDxfId="42" dataDxfId="41" dataCellStyle="NodeXL Required">
  <autoFilter ref="A2:C60"/>
  <tableColumns count="3">
    <tableColumn id="1" name="Group 1" dataDxfId="40" dataCellStyle="NodeXL Required"/>
    <tableColumn id="2" name="Group 2" dataDxfId="39" dataCellStyle="NodeXL Required"/>
    <tableColumn id="3" name="Edges" dataDxfId="38"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350" totalsRowShown="0" headerRowDxfId="87" dataDxfId="86">
  <autoFilter ref="A2:AD350"/>
  <sortState ref="A3:AC350">
    <sortCondition ref="A3"/>
  </sortState>
  <tableColumns count="30">
    <tableColumn id="1" name="Vertex" dataDxfId="85"/>
    <tableColumn id="2" name="Color" dataDxfId="84"/>
    <tableColumn id="5" name="Shape" dataDxfId="83"/>
    <tableColumn id="6" name="Size" dataDxfId="82"/>
    <tableColumn id="4" name="Opacity" dataDxfId="81"/>
    <tableColumn id="7" name="Image File" dataDxfId="80"/>
    <tableColumn id="3" name="Visibility" dataDxfId="79"/>
    <tableColumn id="10" name="Label" dataDxfId="78"/>
    <tableColumn id="16" name="Label Fill Color" dataDxfId="77"/>
    <tableColumn id="9" name="Label Position" dataDxfId="76"/>
    <tableColumn id="8" name="Tooltip" dataDxfId="75"/>
    <tableColumn id="18" name="Layout Order" dataDxfId="74"/>
    <tableColumn id="13" name="X" dataDxfId="73"/>
    <tableColumn id="14" name="Y" dataDxfId="72"/>
    <tableColumn id="12" name="Locked?" dataDxfId="71"/>
    <tableColumn id="19" name="Polar R" dataDxfId="70"/>
    <tableColumn id="20" name="Polar Angle" dataDxfId="20"/>
    <tableColumn id="21" name="Degree" dataDxfId="18" dataCellStyle="NodeXL Graph Metric"/>
    <tableColumn id="22" name="In-Degree" dataDxfId="19"/>
    <tableColumn id="23" name="Out-Degree" dataDxfId="15"/>
    <tableColumn id="24" name="Betweenness Centrality" dataDxfId="14" dataCellStyle="NodeXL Graph Metric"/>
    <tableColumn id="25" name="Closeness Centrality" dataDxfId="13" dataCellStyle="NodeXL Graph Metric"/>
    <tableColumn id="26" name="Eigenvector Centrality" dataDxfId="11" dataCellStyle="NodeXL Graph Metric"/>
    <tableColumn id="15" name="PageRank" dataDxfId="12" dataCellStyle="NodeXL Graph Metric"/>
    <tableColumn id="27" name="Clustering Coefficient" dataDxfId="16" dataCellStyle="NodeXL Graph Metric"/>
    <tableColumn id="29" name="Reciprocated Vertex Pair Ratio" dataDxfId="17"/>
    <tableColumn id="11" name="ID" dataDxfId="69"/>
    <tableColumn id="28" name="Dynamic Filter" dataDxfId="68"/>
    <tableColumn id="17" name="Add Your Own Columns Here" dataDxfId="3"/>
    <tableColumn id="30"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58" totalsRowShown="0" headerRowDxfId="67">
  <autoFilter ref="A2:X58"/>
  <tableColumns count="24">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66"/>
    <tableColumn id="20" name="Collapsed X"/>
    <tableColumn id="21" name="Collapsed Y"/>
    <tableColumn id="6" name="ID" dataDxfId="65"/>
    <tableColumn id="19" name="Collapsed Properties" dataDxfId="35"/>
    <tableColumn id="5" name="Vertices" dataDxfId="34" dataCellStyle="NodeXL Graph Metric"/>
    <tableColumn id="7" name="Unique Edges" dataDxfId="33" dataCellStyle="NodeXL Graph Metric"/>
    <tableColumn id="8" name="Edges With Duplicates" dataDxfId="32" dataCellStyle="NodeXL Graph Metric"/>
    <tableColumn id="9" name="Total Edges" dataDxfId="31" dataCellStyle="NodeXL Graph Metric"/>
    <tableColumn id="10" name="Self-Loops" dataDxfId="30" dataCellStyle="NodeXL Graph Metric"/>
    <tableColumn id="24" name="Reciprocated Vertex Pair Ratio" dataDxfId="29" dataCellStyle="NodeXL Graph Metric"/>
    <tableColumn id="25" name="Reciprocated Edge Ratio" dataDxfId="28" dataCellStyle="NodeXL Graph Metric"/>
    <tableColumn id="11" name="Connected Components" dataDxfId="27" dataCellStyle="NodeXL Graph Metric"/>
    <tableColumn id="12" name="Single-Vertex Connected Components" dataDxfId="26" dataCellStyle="NodeXL Graph Metric"/>
    <tableColumn id="13" name="Maximum Vertices in a Connected Component" dataDxfId="25" dataCellStyle="NodeXL Graph Metric"/>
    <tableColumn id="14" name="Maximum Edges in a Connected Component" dataDxfId="24" dataCellStyle="NodeXL Graph Metric"/>
    <tableColumn id="15" name="Maximum Geodesic Distance (Diameter)" dataDxfId="23" dataCellStyle="NodeXL Graph Metric"/>
    <tableColumn id="16" name="Average Geodesic Distance" dataDxfId="22" dataCellStyle="NodeXL Graph Metric"/>
    <tableColumn id="17" name="Graph Density" dataDxfId="21"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322" totalsRowShown="0" headerRowDxfId="64" dataDxfId="63">
  <autoFilter ref="A1:C322"/>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37" dataCellStyle="NodeXL Graph Metric"/>
    <tableColumn id="2" name="Value" dataDxfId="3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62"/>
    <tableColumn id="2" name="Degree Frequency" dataDxfId="61">
      <calculatedColumnFormula>COUNTIF(Vertices[Degree], "&gt;= " &amp; D2) - COUNTIF(Vertices[Degree], "&gt;=" &amp; D3)</calculatedColumnFormula>
    </tableColumn>
    <tableColumn id="3" name="In-Degree Bin" dataDxfId="60"/>
    <tableColumn id="4" name="In-Degree Frequency" dataDxfId="59">
      <calculatedColumnFormula>COUNTIF(Vertices[In-Degree], "&gt;= " &amp; F2) - COUNTIF(Vertices[In-Degree], "&gt;=" &amp; F3)</calculatedColumnFormula>
    </tableColumn>
    <tableColumn id="5" name="Out-Degree Bin" dataDxfId="58"/>
    <tableColumn id="6" name="Out-Degree Frequency" dataDxfId="57">
      <calculatedColumnFormula>COUNTIF(Vertices[Out-Degree], "&gt;= " &amp; H2) - COUNTIF(Vertices[Out-Degree], "&gt;=" &amp; H3)</calculatedColumnFormula>
    </tableColumn>
    <tableColumn id="7" name="Betweenness Centrality Bin" dataDxfId="56"/>
    <tableColumn id="8" name="Betweenness Centrality Frequency" dataDxfId="55">
      <calculatedColumnFormula>COUNTIF(Vertices[Betweenness Centrality], "&gt;= " &amp; J2) - COUNTIF(Vertices[Betweenness Centrality], "&gt;=" &amp; J3)</calculatedColumnFormula>
    </tableColumn>
    <tableColumn id="9" name="Closeness Centrality Bin" dataDxfId="54"/>
    <tableColumn id="10" name="Closeness Centrality Frequency" dataDxfId="53">
      <calculatedColumnFormula>COUNTIF(Vertices[Closeness Centrality], "&gt;= " &amp; L2) - COUNTIF(Vertices[Closeness Centrality], "&gt;=" &amp; L3)</calculatedColumnFormula>
    </tableColumn>
    <tableColumn id="11" name="Eigenvector Centrality Bin" dataDxfId="52"/>
    <tableColumn id="12" name="Eigenvector Centrality Frequency" dataDxfId="51">
      <calculatedColumnFormula>COUNTIF(Vertices[Eigenvector Centrality], "&gt;= " &amp; N2) - COUNTIF(Vertices[Eigenvector Centrality], "&gt;=" &amp; N3)</calculatedColumnFormula>
    </tableColumn>
    <tableColumn id="18" name="PageRank Bin" dataDxfId="50"/>
    <tableColumn id="17" name="PageRank Frequency" dataDxfId="49">
      <calculatedColumnFormula>COUNTIF(Vertices[Eigenvector Centrality], "&gt;= " &amp; P2) - COUNTIF(Vertices[Eigenvector Centrality], "&gt;=" &amp; P3)</calculatedColumnFormula>
    </tableColumn>
    <tableColumn id="13" name="Clustering Coefficient Bin" dataDxfId="48"/>
    <tableColumn id="14" name="Clustering Coefficient Frequency" dataDxfId="47">
      <calculatedColumnFormula>COUNTIF(Vertices[Clustering Coefficient], "&gt;= " &amp; R2) - COUNTIF(Vertices[Clustering Coefficient], "&gt;=" &amp; R3)</calculatedColumnFormula>
    </tableColumn>
    <tableColumn id="15" name="Dynamic Filter Bin" dataDxfId="46"/>
    <tableColumn id="16" name="Dynamic Filter Frequency" dataDxfId="45">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44">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399"/>
  <sheetViews>
    <sheetView workbookViewId="0">
      <pane xSplit="2" ySplit="2" topLeftCell="I3" activePane="bottomRight" state="frozen"/>
      <selection pane="topRight" activeCell="C1" sqref="C1"/>
      <selection pane="bottomLeft" activeCell="A3" sqref="A3"/>
      <selection pane="bottomRight" activeCell="A2" sqref="A2:P2"/>
    </sheetView>
  </sheetViews>
  <sheetFormatPr defaultRowHeight="14.25" customHeight="1" x14ac:dyDescent="0.25"/>
  <cols>
    <col min="1" max="1" width="49.85546875" style="1" customWidth="1"/>
    <col min="2" max="2" width="41.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0.28515625" bestFit="1" customWidth="1"/>
  </cols>
  <sheetData>
    <row r="1" spans="1:16" ht="14.25" customHeight="1" x14ac:dyDescent="0.25">
      <c r="C1" s="16" t="s">
        <v>40</v>
      </c>
      <c r="D1" s="17"/>
      <c r="E1" s="17"/>
      <c r="F1" s="17"/>
      <c r="G1" s="16"/>
      <c r="H1" s="14" t="s">
        <v>44</v>
      </c>
      <c r="I1" s="62"/>
      <c r="J1" s="62"/>
      <c r="K1" s="33" t="s">
        <v>43</v>
      </c>
      <c r="L1" s="18" t="s">
        <v>41</v>
      </c>
      <c r="M1" s="18"/>
      <c r="N1" s="15" t="s">
        <v>42</v>
      </c>
    </row>
    <row r="2" spans="1:16"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496</v>
      </c>
      <c r="O2" s="13" t="s">
        <v>575</v>
      </c>
      <c r="P2" s="13" t="s">
        <v>576</v>
      </c>
    </row>
    <row r="3" spans="1:16" ht="14.25" customHeight="1" thickBot="1" x14ac:dyDescent="0.3">
      <c r="A3" s="76" t="s">
        <v>175</v>
      </c>
      <c r="B3" s="76" t="s">
        <v>176</v>
      </c>
      <c r="C3" s="77"/>
      <c r="D3" s="78">
        <v>1</v>
      </c>
      <c r="E3" s="79"/>
      <c r="F3" s="80"/>
      <c r="G3" s="77"/>
      <c r="H3" s="81"/>
      <c r="I3" s="82"/>
      <c r="J3" s="82"/>
      <c r="K3" s="51"/>
      <c r="L3" s="83">
        <v>3</v>
      </c>
      <c r="M3" s="83"/>
      <c r="N3" s="84">
        <v>1</v>
      </c>
      <c r="O3" s="93" t="str">
        <f>REPLACE(INDEX(GroupVertices[Group], MATCH(Edges[[#This Row],[Vertex 1]],GroupVertices[Vertex],0)),1,1,"")</f>
        <v>1</v>
      </c>
      <c r="P3" s="93" t="str">
        <f>REPLACE(INDEX(GroupVertices[Group], MATCH(Edges[[#This Row],[Vertex 2]],GroupVertices[Vertex],0)),1,1,"")</f>
        <v>1</v>
      </c>
    </row>
    <row r="4" spans="1:16" ht="14.25" customHeight="1" thickTop="1" thickBot="1" x14ac:dyDescent="0.3">
      <c r="A4" s="76" t="s">
        <v>175</v>
      </c>
      <c r="B4" s="76" t="s">
        <v>177</v>
      </c>
      <c r="C4" s="77"/>
      <c r="D4" s="78">
        <v>1.3103448275862069</v>
      </c>
      <c r="E4" s="79"/>
      <c r="F4" s="80"/>
      <c r="G4" s="77"/>
      <c r="H4" s="81"/>
      <c r="I4" s="82"/>
      <c r="J4" s="82"/>
      <c r="K4" s="51"/>
      <c r="L4" s="83">
        <v>4</v>
      </c>
      <c r="M4" s="83"/>
      <c r="N4" s="84">
        <v>2</v>
      </c>
      <c r="O4" s="93" t="str">
        <f>REPLACE(INDEX(GroupVertices[Group], MATCH(Edges[[#This Row],[Vertex 1]],GroupVertices[Vertex],0)),1,1,"")</f>
        <v>1</v>
      </c>
      <c r="P4" s="93" t="str">
        <f>REPLACE(INDEX(GroupVertices[Group], MATCH(Edges[[#This Row],[Vertex 2]],GroupVertices[Vertex],0)),1,1,"")</f>
        <v>1</v>
      </c>
    </row>
    <row r="5" spans="1:16" ht="14.25" customHeight="1" thickTop="1" thickBot="1" x14ac:dyDescent="0.3">
      <c r="A5" s="76" t="s">
        <v>178</v>
      </c>
      <c r="B5" s="76" t="s">
        <v>179</v>
      </c>
      <c r="C5" s="77"/>
      <c r="D5" s="78">
        <v>1</v>
      </c>
      <c r="E5" s="79"/>
      <c r="F5" s="80"/>
      <c r="G5" s="77"/>
      <c r="H5" s="81"/>
      <c r="I5" s="82"/>
      <c r="J5" s="82"/>
      <c r="K5" s="51"/>
      <c r="L5" s="83">
        <v>5</v>
      </c>
      <c r="M5" s="83"/>
      <c r="N5" s="84">
        <v>1</v>
      </c>
      <c r="O5" s="93" t="str">
        <f>REPLACE(INDEX(GroupVertices[Group], MATCH(Edges[[#This Row],[Vertex 1]],GroupVertices[Vertex],0)),1,1,"")</f>
        <v>1</v>
      </c>
      <c r="P5" s="93" t="str">
        <f>REPLACE(INDEX(GroupVertices[Group], MATCH(Edges[[#This Row],[Vertex 2]],GroupVertices[Vertex],0)),1,1,"")</f>
        <v>1</v>
      </c>
    </row>
    <row r="6" spans="1:16" ht="14.25" customHeight="1" thickTop="1" thickBot="1" x14ac:dyDescent="0.3">
      <c r="A6" s="76" t="s">
        <v>178</v>
      </c>
      <c r="B6" s="76" t="s">
        <v>180</v>
      </c>
      <c r="C6" s="77"/>
      <c r="D6" s="78">
        <v>1</v>
      </c>
      <c r="E6" s="79"/>
      <c r="F6" s="80"/>
      <c r="G6" s="77"/>
      <c r="H6" s="81"/>
      <c r="I6" s="82"/>
      <c r="J6" s="82"/>
      <c r="K6" s="51"/>
      <c r="L6" s="83">
        <v>6</v>
      </c>
      <c r="M6" s="83"/>
      <c r="N6" s="84">
        <v>1</v>
      </c>
      <c r="O6" s="93" t="str">
        <f>REPLACE(INDEX(GroupVertices[Group], MATCH(Edges[[#This Row],[Vertex 1]],GroupVertices[Vertex],0)),1,1,"")</f>
        <v>1</v>
      </c>
      <c r="P6" s="93" t="str">
        <f>REPLACE(INDEX(GroupVertices[Group], MATCH(Edges[[#This Row],[Vertex 2]],GroupVertices[Vertex],0)),1,1,"")</f>
        <v>1</v>
      </c>
    </row>
    <row r="7" spans="1:16" ht="14.25" customHeight="1" thickTop="1" thickBot="1" x14ac:dyDescent="0.3">
      <c r="A7" s="76" t="s">
        <v>181</v>
      </c>
      <c r="B7" s="76" t="s">
        <v>182</v>
      </c>
      <c r="C7" s="77"/>
      <c r="D7" s="78">
        <v>1</v>
      </c>
      <c r="E7" s="79"/>
      <c r="F7" s="80"/>
      <c r="G7" s="77"/>
      <c r="H7" s="81"/>
      <c r="I7" s="82"/>
      <c r="J7" s="82"/>
      <c r="K7" s="51"/>
      <c r="L7" s="83">
        <v>7</v>
      </c>
      <c r="M7" s="83"/>
      <c r="N7" s="84">
        <v>1</v>
      </c>
      <c r="O7" s="93" t="str">
        <f>REPLACE(INDEX(GroupVertices[Group], MATCH(Edges[[#This Row],[Vertex 1]],GroupVertices[Vertex],0)),1,1,"")</f>
        <v>1</v>
      </c>
      <c r="P7" s="93" t="str">
        <f>REPLACE(INDEX(GroupVertices[Group], MATCH(Edges[[#This Row],[Vertex 2]],GroupVertices[Vertex],0)),1,1,"")</f>
        <v>1</v>
      </c>
    </row>
    <row r="8" spans="1:16" ht="14.25" customHeight="1" thickTop="1" thickBot="1" x14ac:dyDescent="0.3">
      <c r="A8" s="76" t="s">
        <v>181</v>
      </c>
      <c r="B8" s="76" t="s">
        <v>183</v>
      </c>
      <c r="C8" s="77"/>
      <c r="D8" s="78">
        <v>1</v>
      </c>
      <c r="E8" s="79"/>
      <c r="F8" s="80"/>
      <c r="G8" s="77"/>
      <c r="H8" s="81"/>
      <c r="I8" s="82"/>
      <c r="J8" s="82"/>
      <c r="K8" s="51"/>
      <c r="L8" s="83">
        <v>8</v>
      </c>
      <c r="M8" s="83"/>
      <c r="N8" s="84">
        <v>1</v>
      </c>
      <c r="O8" s="93" t="str">
        <f>REPLACE(INDEX(GroupVertices[Group], MATCH(Edges[[#This Row],[Vertex 1]],GroupVertices[Vertex],0)),1,1,"")</f>
        <v>1</v>
      </c>
      <c r="P8" s="93" t="str">
        <f>REPLACE(INDEX(GroupVertices[Group], MATCH(Edges[[#This Row],[Vertex 2]],GroupVertices[Vertex],0)),1,1,"")</f>
        <v>1</v>
      </c>
    </row>
    <row r="9" spans="1:16" ht="14.25" customHeight="1" thickTop="1" thickBot="1" x14ac:dyDescent="0.3">
      <c r="A9" s="76" t="s">
        <v>181</v>
      </c>
      <c r="B9" s="76" t="s">
        <v>184</v>
      </c>
      <c r="C9" s="77"/>
      <c r="D9" s="78">
        <v>1.9310344827586206</v>
      </c>
      <c r="E9" s="79"/>
      <c r="F9" s="80"/>
      <c r="G9" s="77"/>
      <c r="H9" s="81"/>
      <c r="I9" s="82"/>
      <c r="J9" s="82"/>
      <c r="K9" s="51"/>
      <c r="L9" s="83">
        <v>9</v>
      </c>
      <c r="M9" s="83"/>
      <c r="N9" s="84">
        <v>4</v>
      </c>
      <c r="O9" s="93" t="str">
        <f>REPLACE(INDEX(GroupVertices[Group], MATCH(Edges[[#This Row],[Vertex 1]],GroupVertices[Vertex],0)),1,1,"")</f>
        <v>1</v>
      </c>
      <c r="P9" s="93" t="str">
        <f>REPLACE(INDEX(GroupVertices[Group], MATCH(Edges[[#This Row],[Vertex 2]],GroupVertices[Vertex],0)),1,1,"")</f>
        <v>1</v>
      </c>
    </row>
    <row r="10" spans="1:16" ht="14.25" customHeight="1" thickTop="1" thickBot="1" x14ac:dyDescent="0.3">
      <c r="A10" s="76" t="s">
        <v>181</v>
      </c>
      <c r="B10" s="76" t="s">
        <v>185</v>
      </c>
      <c r="C10" s="77"/>
      <c r="D10" s="78">
        <v>1</v>
      </c>
      <c r="E10" s="79"/>
      <c r="F10" s="80"/>
      <c r="G10" s="77"/>
      <c r="H10" s="81"/>
      <c r="I10" s="82"/>
      <c r="J10" s="82"/>
      <c r="K10" s="51"/>
      <c r="L10" s="83">
        <v>10</v>
      </c>
      <c r="M10" s="83"/>
      <c r="N10" s="84">
        <v>1</v>
      </c>
      <c r="O10" s="93" t="str">
        <f>REPLACE(INDEX(GroupVertices[Group], MATCH(Edges[[#This Row],[Vertex 1]],GroupVertices[Vertex],0)),1,1,"")</f>
        <v>1</v>
      </c>
      <c r="P10" s="93" t="str">
        <f>REPLACE(INDEX(GroupVertices[Group], MATCH(Edges[[#This Row],[Vertex 2]],GroupVertices[Vertex],0)),1,1,"")</f>
        <v>1</v>
      </c>
    </row>
    <row r="11" spans="1:16" ht="14.25" customHeight="1" thickTop="1" thickBot="1" x14ac:dyDescent="0.3">
      <c r="A11" s="76" t="s">
        <v>181</v>
      </c>
      <c r="B11" s="76" t="s">
        <v>186</v>
      </c>
      <c r="C11" s="77"/>
      <c r="D11" s="78">
        <v>1</v>
      </c>
      <c r="E11" s="79"/>
      <c r="F11" s="80"/>
      <c r="G11" s="77"/>
      <c r="H11" s="81"/>
      <c r="I11" s="82"/>
      <c r="J11" s="82"/>
      <c r="K11" s="51"/>
      <c r="L11" s="83">
        <v>11</v>
      </c>
      <c r="M11" s="83"/>
      <c r="N11" s="84">
        <v>1</v>
      </c>
      <c r="O11" s="93" t="str">
        <f>REPLACE(INDEX(GroupVertices[Group], MATCH(Edges[[#This Row],[Vertex 1]],GroupVertices[Vertex],0)),1,1,"")</f>
        <v>1</v>
      </c>
      <c r="P11" s="93" t="str">
        <f>REPLACE(INDEX(GroupVertices[Group], MATCH(Edges[[#This Row],[Vertex 2]],GroupVertices[Vertex],0)),1,1,"")</f>
        <v>1</v>
      </c>
    </row>
    <row r="12" spans="1:16" ht="14.25" customHeight="1" thickTop="1" thickBot="1" x14ac:dyDescent="0.3">
      <c r="A12" s="76" t="s">
        <v>187</v>
      </c>
      <c r="B12" s="76" t="s">
        <v>188</v>
      </c>
      <c r="C12" s="77"/>
      <c r="D12" s="78">
        <v>1.3103448275862069</v>
      </c>
      <c r="E12" s="79"/>
      <c r="F12" s="80"/>
      <c r="G12" s="77"/>
      <c r="H12" s="81"/>
      <c r="I12" s="82"/>
      <c r="J12" s="82"/>
      <c r="K12" s="51"/>
      <c r="L12" s="83">
        <v>12</v>
      </c>
      <c r="M12" s="83"/>
      <c r="N12" s="84">
        <v>2</v>
      </c>
      <c r="O12" s="93" t="str">
        <f>REPLACE(INDEX(GroupVertices[Group], MATCH(Edges[[#This Row],[Vertex 1]],GroupVertices[Vertex],0)),1,1,"")</f>
        <v>10</v>
      </c>
      <c r="P12" s="93" t="str">
        <f>REPLACE(INDEX(GroupVertices[Group], MATCH(Edges[[#This Row],[Vertex 2]],GroupVertices[Vertex],0)),1,1,"")</f>
        <v>10</v>
      </c>
    </row>
    <row r="13" spans="1:16" ht="14.25" customHeight="1" thickTop="1" thickBot="1" x14ac:dyDescent="0.3">
      <c r="A13" s="76" t="s">
        <v>187</v>
      </c>
      <c r="B13" s="76" t="s">
        <v>189</v>
      </c>
      <c r="C13" s="77"/>
      <c r="D13" s="78">
        <v>1</v>
      </c>
      <c r="E13" s="79"/>
      <c r="F13" s="80"/>
      <c r="G13" s="77"/>
      <c r="H13" s="81"/>
      <c r="I13" s="82"/>
      <c r="J13" s="82"/>
      <c r="K13" s="51"/>
      <c r="L13" s="83">
        <v>13</v>
      </c>
      <c r="M13" s="83"/>
      <c r="N13" s="84">
        <v>1</v>
      </c>
      <c r="O13" s="93" t="str">
        <f>REPLACE(INDEX(GroupVertices[Group], MATCH(Edges[[#This Row],[Vertex 1]],GroupVertices[Vertex],0)),1,1,"")</f>
        <v>10</v>
      </c>
      <c r="P13" s="93" t="str">
        <f>REPLACE(INDEX(GroupVertices[Group], MATCH(Edges[[#This Row],[Vertex 2]],GroupVertices[Vertex],0)),1,1,"")</f>
        <v>10</v>
      </c>
    </row>
    <row r="14" spans="1:16" ht="14.25" customHeight="1" thickTop="1" thickBot="1" x14ac:dyDescent="0.3">
      <c r="A14" s="76" t="s">
        <v>187</v>
      </c>
      <c r="B14" s="76" t="s">
        <v>190</v>
      </c>
      <c r="C14" s="77"/>
      <c r="D14" s="78">
        <v>1.3103448275862069</v>
      </c>
      <c r="E14" s="79"/>
      <c r="F14" s="80"/>
      <c r="G14" s="77"/>
      <c r="H14" s="81"/>
      <c r="I14" s="82"/>
      <c r="J14" s="82"/>
      <c r="K14" s="51"/>
      <c r="L14" s="83">
        <v>14</v>
      </c>
      <c r="M14" s="83"/>
      <c r="N14" s="84">
        <v>2</v>
      </c>
      <c r="O14" s="93" t="str">
        <f>REPLACE(INDEX(GroupVertices[Group], MATCH(Edges[[#This Row],[Vertex 1]],GroupVertices[Vertex],0)),1,1,"")</f>
        <v>10</v>
      </c>
      <c r="P14" s="93" t="str">
        <f>REPLACE(INDEX(GroupVertices[Group], MATCH(Edges[[#This Row],[Vertex 2]],GroupVertices[Vertex],0)),1,1,"")</f>
        <v>10</v>
      </c>
    </row>
    <row r="15" spans="1:16" ht="14.25" customHeight="1" thickTop="1" thickBot="1" x14ac:dyDescent="0.3">
      <c r="A15" s="76" t="s">
        <v>191</v>
      </c>
      <c r="B15" s="76" t="s">
        <v>192</v>
      </c>
      <c r="C15" s="77"/>
      <c r="D15" s="78">
        <v>1</v>
      </c>
      <c r="E15" s="79"/>
      <c r="F15" s="80"/>
      <c r="G15" s="77"/>
      <c r="H15" s="81"/>
      <c r="I15" s="82"/>
      <c r="J15" s="82"/>
      <c r="K15" s="51"/>
      <c r="L15" s="83">
        <v>15</v>
      </c>
      <c r="M15" s="83"/>
      <c r="N15" s="84">
        <v>1</v>
      </c>
      <c r="O15" s="93" t="str">
        <f>REPLACE(INDEX(GroupVertices[Group], MATCH(Edges[[#This Row],[Vertex 1]],GroupVertices[Vertex],0)),1,1,"")</f>
        <v>1</v>
      </c>
      <c r="P15" s="93" t="str">
        <f>REPLACE(INDEX(GroupVertices[Group], MATCH(Edges[[#This Row],[Vertex 2]],GroupVertices[Vertex],0)),1,1,"")</f>
        <v>1</v>
      </c>
    </row>
    <row r="16" spans="1:16" ht="14.25" customHeight="1" thickTop="1" thickBot="1" x14ac:dyDescent="0.3">
      <c r="A16" s="76" t="s">
        <v>191</v>
      </c>
      <c r="B16" s="76" t="s">
        <v>193</v>
      </c>
      <c r="C16" s="77"/>
      <c r="D16" s="78">
        <v>1.3103448275862069</v>
      </c>
      <c r="E16" s="79"/>
      <c r="F16" s="80"/>
      <c r="G16" s="77"/>
      <c r="H16" s="81"/>
      <c r="I16" s="82"/>
      <c r="J16" s="82"/>
      <c r="K16" s="51"/>
      <c r="L16" s="83">
        <v>16</v>
      </c>
      <c r="M16" s="83"/>
      <c r="N16" s="84">
        <v>2</v>
      </c>
      <c r="O16" s="93" t="str">
        <f>REPLACE(INDEX(GroupVertices[Group], MATCH(Edges[[#This Row],[Vertex 1]],GroupVertices[Vertex],0)),1,1,"")</f>
        <v>1</v>
      </c>
      <c r="P16" s="93" t="str">
        <f>REPLACE(INDEX(GroupVertices[Group], MATCH(Edges[[#This Row],[Vertex 2]],GroupVertices[Vertex],0)),1,1,"")</f>
        <v>1</v>
      </c>
    </row>
    <row r="17" spans="1:16" ht="14.25" customHeight="1" thickTop="1" thickBot="1" x14ac:dyDescent="0.3">
      <c r="A17" s="76" t="s">
        <v>191</v>
      </c>
      <c r="B17" s="76" t="s">
        <v>194</v>
      </c>
      <c r="C17" s="77"/>
      <c r="D17" s="78">
        <v>1</v>
      </c>
      <c r="E17" s="79"/>
      <c r="F17" s="80"/>
      <c r="G17" s="77"/>
      <c r="H17" s="81"/>
      <c r="I17" s="82"/>
      <c r="J17" s="82"/>
      <c r="K17" s="51"/>
      <c r="L17" s="83">
        <v>17</v>
      </c>
      <c r="M17" s="83"/>
      <c r="N17" s="84">
        <v>1</v>
      </c>
      <c r="O17" s="93" t="str">
        <f>REPLACE(INDEX(GroupVertices[Group], MATCH(Edges[[#This Row],[Vertex 1]],GroupVertices[Vertex],0)),1,1,"")</f>
        <v>1</v>
      </c>
      <c r="P17" s="93" t="str">
        <f>REPLACE(INDEX(GroupVertices[Group], MATCH(Edges[[#This Row],[Vertex 2]],GroupVertices[Vertex],0)),1,1,"")</f>
        <v>1</v>
      </c>
    </row>
    <row r="18" spans="1:16" ht="14.25" customHeight="1" thickTop="1" thickBot="1" x14ac:dyDescent="0.3">
      <c r="A18" s="76" t="s">
        <v>191</v>
      </c>
      <c r="B18" s="76" t="s">
        <v>195</v>
      </c>
      <c r="C18" s="77"/>
      <c r="D18" s="78">
        <v>1.3103448275862069</v>
      </c>
      <c r="E18" s="79"/>
      <c r="F18" s="80"/>
      <c r="G18" s="77"/>
      <c r="H18" s="81"/>
      <c r="I18" s="82"/>
      <c r="J18" s="82"/>
      <c r="K18" s="51"/>
      <c r="L18" s="83">
        <v>18</v>
      </c>
      <c r="M18" s="83"/>
      <c r="N18" s="84">
        <v>2</v>
      </c>
      <c r="O18" s="93" t="str">
        <f>REPLACE(INDEX(GroupVertices[Group], MATCH(Edges[[#This Row],[Vertex 1]],GroupVertices[Vertex],0)),1,1,"")</f>
        <v>1</v>
      </c>
      <c r="P18" s="93" t="str">
        <f>REPLACE(INDEX(GroupVertices[Group], MATCH(Edges[[#This Row],[Vertex 2]],GroupVertices[Vertex],0)),1,1,"")</f>
        <v>1</v>
      </c>
    </row>
    <row r="19" spans="1:16" ht="14.25" customHeight="1" thickTop="1" thickBot="1" x14ac:dyDescent="0.3">
      <c r="A19" s="76" t="s">
        <v>191</v>
      </c>
      <c r="B19" s="76" t="s">
        <v>196</v>
      </c>
      <c r="C19" s="77"/>
      <c r="D19" s="78">
        <v>1</v>
      </c>
      <c r="E19" s="79"/>
      <c r="F19" s="80"/>
      <c r="G19" s="77"/>
      <c r="H19" s="81"/>
      <c r="I19" s="82"/>
      <c r="J19" s="82"/>
      <c r="K19" s="51"/>
      <c r="L19" s="83">
        <v>19</v>
      </c>
      <c r="M19" s="83"/>
      <c r="N19" s="84">
        <v>1</v>
      </c>
      <c r="O19" s="93" t="str">
        <f>REPLACE(INDEX(GroupVertices[Group], MATCH(Edges[[#This Row],[Vertex 1]],GroupVertices[Vertex],0)),1,1,"")</f>
        <v>1</v>
      </c>
      <c r="P19" s="93" t="str">
        <f>REPLACE(INDEX(GroupVertices[Group], MATCH(Edges[[#This Row],[Vertex 2]],GroupVertices[Vertex],0)),1,1,"")</f>
        <v>1</v>
      </c>
    </row>
    <row r="20" spans="1:16" ht="14.25" customHeight="1" thickTop="1" thickBot="1" x14ac:dyDescent="0.3">
      <c r="A20" s="76" t="s">
        <v>191</v>
      </c>
      <c r="B20" s="76" t="s">
        <v>176</v>
      </c>
      <c r="C20" s="77"/>
      <c r="D20" s="78">
        <v>1.6206896551724137</v>
      </c>
      <c r="E20" s="79"/>
      <c r="F20" s="80"/>
      <c r="G20" s="77"/>
      <c r="H20" s="81"/>
      <c r="I20" s="82"/>
      <c r="J20" s="82"/>
      <c r="K20" s="51"/>
      <c r="L20" s="83">
        <v>20</v>
      </c>
      <c r="M20" s="83"/>
      <c r="N20" s="84">
        <v>3</v>
      </c>
      <c r="O20" s="93" t="str">
        <f>REPLACE(INDEX(GroupVertices[Group], MATCH(Edges[[#This Row],[Vertex 1]],GroupVertices[Vertex],0)),1,1,"")</f>
        <v>1</v>
      </c>
      <c r="P20" s="93" t="str">
        <f>REPLACE(INDEX(GroupVertices[Group], MATCH(Edges[[#This Row],[Vertex 2]],GroupVertices[Vertex],0)),1,1,"")</f>
        <v>1</v>
      </c>
    </row>
    <row r="21" spans="1:16" ht="14.25" customHeight="1" thickTop="1" thickBot="1" x14ac:dyDescent="0.3">
      <c r="A21" s="76" t="s">
        <v>197</v>
      </c>
      <c r="B21" s="76" t="s">
        <v>198</v>
      </c>
      <c r="C21" s="77"/>
      <c r="D21" s="78">
        <v>1.9310344827586206</v>
      </c>
      <c r="E21" s="79"/>
      <c r="F21" s="80"/>
      <c r="G21" s="77"/>
      <c r="H21" s="81"/>
      <c r="I21" s="82"/>
      <c r="J21" s="82"/>
      <c r="K21" s="51"/>
      <c r="L21" s="83">
        <v>21</v>
      </c>
      <c r="M21" s="83"/>
      <c r="N21" s="84">
        <v>4</v>
      </c>
      <c r="O21" s="93" t="str">
        <f>REPLACE(INDEX(GroupVertices[Group], MATCH(Edges[[#This Row],[Vertex 1]],GroupVertices[Vertex],0)),1,1,"")</f>
        <v>45</v>
      </c>
      <c r="P21" s="93" t="str">
        <f>REPLACE(INDEX(GroupVertices[Group], MATCH(Edges[[#This Row],[Vertex 2]],GroupVertices[Vertex],0)),1,1,"")</f>
        <v>45</v>
      </c>
    </row>
    <row r="22" spans="1:16" ht="14.25" customHeight="1" thickTop="1" thickBot="1" x14ac:dyDescent="0.3">
      <c r="A22" s="76" t="s">
        <v>199</v>
      </c>
      <c r="B22" s="76" t="s">
        <v>200</v>
      </c>
      <c r="C22" s="77"/>
      <c r="D22" s="78">
        <v>1</v>
      </c>
      <c r="E22" s="79"/>
      <c r="F22" s="80"/>
      <c r="G22" s="77"/>
      <c r="H22" s="81"/>
      <c r="I22" s="82"/>
      <c r="J22" s="82"/>
      <c r="K22" s="51"/>
      <c r="L22" s="83">
        <v>22</v>
      </c>
      <c r="M22" s="83"/>
      <c r="N22" s="84">
        <v>1</v>
      </c>
      <c r="O22" s="93" t="str">
        <f>REPLACE(INDEX(GroupVertices[Group], MATCH(Edges[[#This Row],[Vertex 1]],GroupVertices[Vertex],0)),1,1,"")</f>
        <v>1</v>
      </c>
      <c r="P22" s="93" t="str">
        <f>REPLACE(INDEX(GroupVertices[Group], MATCH(Edges[[#This Row],[Vertex 2]],GroupVertices[Vertex],0)),1,1,"")</f>
        <v>1</v>
      </c>
    </row>
    <row r="23" spans="1:16" ht="14.25" customHeight="1" thickTop="1" thickBot="1" x14ac:dyDescent="0.3">
      <c r="A23" s="76" t="s">
        <v>199</v>
      </c>
      <c r="B23" s="76" t="s">
        <v>201</v>
      </c>
      <c r="C23" s="77"/>
      <c r="D23" s="78">
        <v>1.3103448275862069</v>
      </c>
      <c r="E23" s="79"/>
      <c r="F23" s="80"/>
      <c r="G23" s="77"/>
      <c r="H23" s="81"/>
      <c r="I23" s="82"/>
      <c r="J23" s="82"/>
      <c r="K23" s="51"/>
      <c r="L23" s="83">
        <v>23</v>
      </c>
      <c r="M23" s="83"/>
      <c r="N23" s="84">
        <v>2</v>
      </c>
      <c r="O23" s="93" t="str">
        <f>REPLACE(INDEX(GroupVertices[Group], MATCH(Edges[[#This Row],[Vertex 1]],GroupVertices[Vertex],0)),1,1,"")</f>
        <v>1</v>
      </c>
      <c r="P23" s="93" t="str">
        <f>REPLACE(INDEX(GroupVertices[Group], MATCH(Edges[[#This Row],[Vertex 2]],GroupVertices[Vertex],0)),1,1,"")</f>
        <v>1</v>
      </c>
    </row>
    <row r="24" spans="1:16" ht="14.25" customHeight="1" thickTop="1" thickBot="1" x14ac:dyDescent="0.3">
      <c r="A24" s="76" t="s">
        <v>202</v>
      </c>
      <c r="B24" s="76" t="s">
        <v>203</v>
      </c>
      <c r="C24" s="77"/>
      <c r="D24" s="78">
        <v>1</v>
      </c>
      <c r="E24" s="79"/>
      <c r="F24" s="80"/>
      <c r="G24" s="77"/>
      <c r="H24" s="81"/>
      <c r="I24" s="82"/>
      <c r="J24" s="82"/>
      <c r="K24" s="51"/>
      <c r="L24" s="83">
        <v>24</v>
      </c>
      <c r="M24" s="83"/>
      <c r="N24" s="84">
        <v>1</v>
      </c>
      <c r="O24" s="93" t="str">
        <f>REPLACE(INDEX(GroupVertices[Group], MATCH(Edges[[#This Row],[Vertex 1]],GroupVertices[Vertex],0)),1,1,"")</f>
        <v>1</v>
      </c>
      <c r="P24" s="93" t="str">
        <f>REPLACE(INDEX(GroupVertices[Group], MATCH(Edges[[#This Row],[Vertex 2]],GroupVertices[Vertex],0)),1,1,"")</f>
        <v>1</v>
      </c>
    </row>
    <row r="25" spans="1:16" ht="14.25" customHeight="1" thickTop="1" thickBot="1" x14ac:dyDescent="0.3">
      <c r="A25" s="76" t="s">
        <v>202</v>
      </c>
      <c r="B25" s="76" t="s">
        <v>204</v>
      </c>
      <c r="C25" s="77"/>
      <c r="D25" s="78">
        <v>1</v>
      </c>
      <c r="E25" s="79"/>
      <c r="F25" s="80"/>
      <c r="G25" s="77"/>
      <c r="H25" s="81"/>
      <c r="I25" s="82"/>
      <c r="J25" s="82"/>
      <c r="K25" s="51"/>
      <c r="L25" s="83">
        <v>25</v>
      </c>
      <c r="M25" s="83"/>
      <c r="N25" s="84">
        <v>1</v>
      </c>
      <c r="O25" s="93" t="str">
        <f>REPLACE(INDEX(GroupVertices[Group], MATCH(Edges[[#This Row],[Vertex 1]],GroupVertices[Vertex],0)),1,1,"")</f>
        <v>1</v>
      </c>
      <c r="P25" s="93" t="str">
        <f>REPLACE(INDEX(GroupVertices[Group], MATCH(Edges[[#This Row],[Vertex 2]],GroupVertices[Vertex],0)),1,1,"")</f>
        <v>1</v>
      </c>
    </row>
    <row r="26" spans="1:16" ht="14.25" customHeight="1" thickTop="1" thickBot="1" x14ac:dyDescent="0.3">
      <c r="A26" s="76" t="s">
        <v>205</v>
      </c>
      <c r="B26" s="76" t="s">
        <v>206</v>
      </c>
      <c r="C26" s="77"/>
      <c r="D26" s="78">
        <v>1</v>
      </c>
      <c r="E26" s="79"/>
      <c r="F26" s="80"/>
      <c r="G26" s="77"/>
      <c r="H26" s="81"/>
      <c r="I26" s="82"/>
      <c r="J26" s="82"/>
      <c r="K26" s="51"/>
      <c r="L26" s="83">
        <v>26</v>
      </c>
      <c r="M26" s="83"/>
      <c r="N26" s="84">
        <v>1</v>
      </c>
      <c r="O26" s="93" t="str">
        <f>REPLACE(INDEX(GroupVertices[Group], MATCH(Edges[[#This Row],[Vertex 1]],GroupVertices[Vertex],0)),1,1,"")</f>
        <v>44</v>
      </c>
      <c r="P26" s="93" t="str">
        <f>REPLACE(INDEX(GroupVertices[Group], MATCH(Edges[[#This Row],[Vertex 2]],GroupVertices[Vertex],0)),1,1,"")</f>
        <v>44</v>
      </c>
    </row>
    <row r="27" spans="1:16" ht="14.25" customHeight="1" thickTop="1" thickBot="1" x14ac:dyDescent="0.3">
      <c r="A27" s="76" t="s">
        <v>207</v>
      </c>
      <c r="B27" s="76" t="s">
        <v>208</v>
      </c>
      <c r="C27" s="77"/>
      <c r="D27" s="78">
        <v>1</v>
      </c>
      <c r="E27" s="79"/>
      <c r="F27" s="80"/>
      <c r="G27" s="77"/>
      <c r="H27" s="81"/>
      <c r="I27" s="82"/>
      <c r="J27" s="82"/>
      <c r="K27" s="51"/>
      <c r="L27" s="83">
        <v>27</v>
      </c>
      <c r="M27" s="83"/>
      <c r="N27" s="84">
        <v>1</v>
      </c>
      <c r="O27" s="93" t="str">
        <f>REPLACE(INDEX(GroupVertices[Group], MATCH(Edges[[#This Row],[Vertex 1]],GroupVertices[Vertex],0)),1,1,"")</f>
        <v>1</v>
      </c>
      <c r="P27" s="93" t="str">
        <f>REPLACE(INDEX(GroupVertices[Group], MATCH(Edges[[#This Row],[Vertex 2]],GroupVertices[Vertex],0)),1,1,"")</f>
        <v>1</v>
      </c>
    </row>
    <row r="28" spans="1:16" ht="14.25" customHeight="1" thickTop="1" thickBot="1" x14ac:dyDescent="0.3">
      <c r="A28" s="76" t="s">
        <v>207</v>
      </c>
      <c r="B28" s="76" t="s">
        <v>209</v>
      </c>
      <c r="C28" s="77"/>
      <c r="D28" s="78">
        <v>1</v>
      </c>
      <c r="E28" s="79"/>
      <c r="F28" s="80"/>
      <c r="G28" s="77"/>
      <c r="H28" s="81"/>
      <c r="I28" s="82"/>
      <c r="J28" s="82"/>
      <c r="K28" s="51"/>
      <c r="L28" s="83">
        <v>28</v>
      </c>
      <c r="M28" s="83"/>
      <c r="N28" s="84">
        <v>1</v>
      </c>
      <c r="O28" s="93" t="str">
        <f>REPLACE(INDEX(GroupVertices[Group], MATCH(Edges[[#This Row],[Vertex 1]],GroupVertices[Vertex],0)),1,1,"")</f>
        <v>1</v>
      </c>
      <c r="P28" s="93" t="str">
        <f>REPLACE(INDEX(GroupVertices[Group], MATCH(Edges[[#This Row],[Vertex 2]],GroupVertices[Vertex],0)),1,1,"")</f>
        <v>1</v>
      </c>
    </row>
    <row r="29" spans="1:16" ht="14.25" customHeight="1" thickTop="1" thickBot="1" x14ac:dyDescent="0.3">
      <c r="A29" s="76" t="s">
        <v>207</v>
      </c>
      <c r="B29" s="76" t="s">
        <v>210</v>
      </c>
      <c r="C29" s="77"/>
      <c r="D29" s="78">
        <v>1</v>
      </c>
      <c r="E29" s="79"/>
      <c r="F29" s="80"/>
      <c r="G29" s="77"/>
      <c r="H29" s="81"/>
      <c r="I29" s="82"/>
      <c r="J29" s="82"/>
      <c r="K29" s="51"/>
      <c r="L29" s="83">
        <v>29</v>
      </c>
      <c r="M29" s="83"/>
      <c r="N29" s="84">
        <v>1</v>
      </c>
      <c r="O29" s="93" t="str">
        <f>REPLACE(INDEX(GroupVertices[Group], MATCH(Edges[[#This Row],[Vertex 1]],GroupVertices[Vertex],0)),1,1,"")</f>
        <v>1</v>
      </c>
      <c r="P29" s="93" t="str">
        <f>REPLACE(INDEX(GroupVertices[Group], MATCH(Edges[[#This Row],[Vertex 2]],GroupVertices[Vertex],0)),1,1,"")</f>
        <v>1</v>
      </c>
    </row>
    <row r="30" spans="1:16" ht="14.25" customHeight="1" thickTop="1" thickBot="1" x14ac:dyDescent="0.3">
      <c r="A30" s="76" t="s">
        <v>211</v>
      </c>
      <c r="B30" s="76" t="s">
        <v>212</v>
      </c>
      <c r="C30" s="77"/>
      <c r="D30" s="78">
        <v>1.3103448275862069</v>
      </c>
      <c r="E30" s="79"/>
      <c r="F30" s="80"/>
      <c r="G30" s="77"/>
      <c r="H30" s="81"/>
      <c r="I30" s="82"/>
      <c r="J30" s="82"/>
      <c r="K30" s="51"/>
      <c r="L30" s="83">
        <v>30</v>
      </c>
      <c r="M30" s="83"/>
      <c r="N30" s="84">
        <v>2</v>
      </c>
      <c r="O30" s="93" t="str">
        <f>REPLACE(INDEX(GroupVertices[Group], MATCH(Edges[[#This Row],[Vertex 1]],GroupVertices[Vertex],0)),1,1,"")</f>
        <v>1</v>
      </c>
      <c r="P30" s="93" t="str">
        <f>REPLACE(INDEX(GroupVertices[Group], MATCH(Edges[[#This Row],[Vertex 2]],GroupVertices[Vertex],0)),1,1,"")</f>
        <v>1</v>
      </c>
    </row>
    <row r="31" spans="1:16" ht="14.25" customHeight="1" thickTop="1" thickBot="1" x14ac:dyDescent="0.3">
      <c r="A31" s="76" t="s">
        <v>213</v>
      </c>
      <c r="B31" s="76" t="s">
        <v>214</v>
      </c>
      <c r="C31" s="77"/>
      <c r="D31" s="78">
        <v>1.6206896551724137</v>
      </c>
      <c r="E31" s="79"/>
      <c r="F31" s="80"/>
      <c r="G31" s="77"/>
      <c r="H31" s="81"/>
      <c r="I31" s="82"/>
      <c r="J31" s="82"/>
      <c r="K31" s="51"/>
      <c r="L31" s="83">
        <v>31</v>
      </c>
      <c r="M31" s="83"/>
      <c r="N31" s="84">
        <v>3</v>
      </c>
      <c r="O31" s="93" t="str">
        <f>REPLACE(INDEX(GroupVertices[Group], MATCH(Edges[[#This Row],[Vertex 1]],GroupVertices[Vertex],0)),1,1,"")</f>
        <v>5</v>
      </c>
      <c r="P31" s="93" t="str">
        <f>REPLACE(INDEX(GroupVertices[Group], MATCH(Edges[[#This Row],[Vertex 2]],GroupVertices[Vertex],0)),1,1,"")</f>
        <v>5</v>
      </c>
    </row>
    <row r="32" spans="1:16" ht="14.25" customHeight="1" thickTop="1" thickBot="1" x14ac:dyDescent="0.3">
      <c r="A32" s="76" t="s">
        <v>213</v>
      </c>
      <c r="B32" s="76" t="s">
        <v>215</v>
      </c>
      <c r="C32" s="77"/>
      <c r="D32" s="78">
        <v>1.3103448275862069</v>
      </c>
      <c r="E32" s="79"/>
      <c r="F32" s="80"/>
      <c r="G32" s="77"/>
      <c r="H32" s="81"/>
      <c r="I32" s="82"/>
      <c r="J32" s="82"/>
      <c r="K32" s="51"/>
      <c r="L32" s="83">
        <v>32</v>
      </c>
      <c r="M32" s="83"/>
      <c r="N32" s="84">
        <v>2</v>
      </c>
      <c r="O32" s="93" t="str">
        <f>REPLACE(INDEX(GroupVertices[Group], MATCH(Edges[[#This Row],[Vertex 1]],GroupVertices[Vertex],0)),1,1,"")</f>
        <v>5</v>
      </c>
      <c r="P32" s="93" t="str">
        <f>REPLACE(INDEX(GroupVertices[Group], MATCH(Edges[[#This Row],[Vertex 2]],GroupVertices[Vertex],0)),1,1,"")</f>
        <v>5</v>
      </c>
    </row>
    <row r="33" spans="1:16" ht="14.25" customHeight="1" thickTop="1" thickBot="1" x14ac:dyDescent="0.3">
      <c r="A33" s="76" t="s">
        <v>216</v>
      </c>
      <c r="B33" s="76" t="s">
        <v>217</v>
      </c>
      <c r="C33" s="77"/>
      <c r="D33" s="78">
        <v>2.5517241379310347</v>
      </c>
      <c r="E33" s="79"/>
      <c r="F33" s="80"/>
      <c r="G33" s="77"/>
      <c r="H33" s="81"/>
      <c r="I33" s="82"/>
      <c r="J33" s="82"/>
      <c r="K33" s="51"/>
      <c r="L33" s="83">
        <v>33</v>
      </c>
      <c r="M33" s="83"/>
      <c r="N33" s="84">
        <v>6</v>
      </c>
      <c r="O33" s="93" t="str">
        <f>REPLACE(INDEX(GroupVertices[Group], MATCH(Edges[[#This Row],[Vertex 1]],GroupVertices[Vertex],0)),1,1,"")</f>
        <v>1</v>
      </c>
      <c r="P33" s="93" t="str">
        <f>REPLACE(INDEX(GroupVertices[Group], MATCH(Edges[[#This Row],[Vertex 2]],GroupVertices[Vertex],0)),1,1,"")</f>
        <v>1</v>
      </c>
    </row>
    <row r="34" spans="1:16" ht="14.25" customHeight="1" thickTop="1" thickBot="1" x14ac:dyDescent="0.3">
      <c r="A34" s="76" t="s">
        <v>218</v>
      </c>
      <c r="B34" s="76" t="s">
        <v>219</v>
      </c>
      <c r="C34" s="77"/>
      <c r="D34" s="78">
        <v>1</v>
      </c>
      <c r="E34" s="79"/>
      <c r="F34" s="80"/>
      <c r="G34" s="77"/>
      <c r="H34" s="81"/>
      <c r="I34" s="82"/>
      <c r="J34" s="82"/>
      <c r="K34" s="51"/>
      <c r="L34" s="83">
        <v>34</v>
      </c>
      <c r="M34" s="83"/>
      <c r="N34" s="84">
        <v>1</v>
      </c>
      <c r="O34" s="93" t="str">
        <f>REPLACE(INDEX(GroupVertices[Group], MATCH(Edges[[#This Row],[Vertex 1]],GroupVertices[Vertex],0)),1,1,"")</f>
        <v>11</v>
      </c>
      <c r="P34" s="93" t="str">
        <f>REPLACE(INDEX(GroupVertices[Group], MATCH(Edges[[#This Row],[Vertex 2]],GroupVertices[Vertex],0)),1,1,"")</f>
        <v>11</v>
      </c>
    </row>
    <row r="35" spans="1:16" ht="14.25" customHeight="1" thickTop="1" thickBot="1" x14ac:dyDescent="0.3">
      <c r="A35" s="76" t="s">
        <v>218</v>
      </c>
      <c r="B35" s="76" t="s">
        <v>220</v>
      </c>
      <c r="C35" s="77"/>
      <c r="D35" s="78">
        <v>1</v>
      </c>
      <c r="E35" s="79"/>
      <c r="F35" s="80"/>
      <c r="G35" s="77"/>
      <c r="H35" s="81"/>
      <c r="I35" s="82"/>
      <c r="J35" s="82"/>
      <c r="K35" s="51"/>
      <c r="L35" s="83">
        <v>35</v>
      </c>
      <c r="M35" s="83"/>
      <c r="N35" s="84">
        <v>1</v>
      </c>
      <c r="O35" s="93" t="str">
        <f>REPLACE(INDEX(GroupVertices[Group], MATCH(Edges[[#This Row],[Vertex 1]],GroupVertices[Vertex],0)),1,1,"")</f>
        <v>11</v>
      </c>
      <c r="P35" s="93" t="str">
        <f>REPLACE(INDEX(GroupVertices[Group], MATCH(Edges[[#This Row],[Vertex 2]],GroupVertices[Vertex],0)),1,1,"")</f>
        <v>11</v>
      </c>
    </row>
    <row r="36" spans="1:16" ht="14.25" customHeight="1" thickTop="1" thickBot="1" x14ac:dyDescent="0.3">
      <c r="A36" s="76" t="s">
        <v>218</v>
      </c>
      <c r="B36" s="76" t="s">
        <v>221</v>
      </c>
      <c r="C36" s="77"/>
      <c r="D36" s="78">
        <v>1</v>
      </c>
      <c r="E36" s="79"/>
      <c r="F36" s="80"/>
      <c r="G36" s="77"/>
      <c r="H36" s="81"/>
      <c r="I36" s="82"/>
      <c r="J36" s="82"/>
      <c r="K36" s="51"/>
      <c r="L36" s="83">
        <v>36</v>
      </c>
      <c r="M36" s="83"/>
      <c r="N36" s="84">
        <v>1</v>
      </c>
      <c r="O36" s="93" t="str">
        <f>REPLACE(INDEX(GroupVertices[Group], MATCH(Edges[[#This Row],[Vertex 1]],GroupVertices[Vertex],0)),1,1,"")</f>
        <v>11</v>
      </c>
      <c r="P36" s="93" t="str">
        <f>REPLACE(INDEX(GroupVertices[Group], MATCH(Edges[[#This Row],[Vertex 2]],GroupVertices[Vertex],0)),1,1,"")</f>
        <v>11</v>
      </c>
    </row>
    <row r="37" spans="1:16" ht="14.25" customHeight="1" thickTop="1" thickBot="1" x14ac:dyDescent="0.3">
      <c r="A37" s="76" t="s">
        <v>222</v>
      </c>
      <c r="B37" s="76" t="s">
        <v>223</v>
      </c>
      <c r="C37" s="77"/>
      <c r="D37" s="78">
        <v>1.3103448275862069</v>
      </c>
      <c r="E37" s="79"/>
      <c r="F37" s="80"/>
      <c r="G37" s="77"/>
      <c r="H37" s="81"/>
      <c r="I37" s="82"/>
      <c r="J37" s="82"/>
      <c r="K37" s="51"/>
      <c r="L37" s="83">
        <v>37</v>
      </c>
      <c r="M37" s="83"/>
      <c r="N37" s="84">
        <v>2</v>
      </c>
      <c r="O37" s="93" t="str">
        <f>REPLACE(INDEX(GroupVertices[Group], MATCH(Edges[[#This Row],[Vertex 1]],GroupVertices[Vertex],0)),1,1,"")</f>
        <v>47</v>
      </c>
      <c r="P37" s="93" t="str">
        <f>REPLACE(INDEX(GroupVertices[Group], MATCH(Edges[[#This Row],[Vertex 2]],GroupVertices[Vertex],0)),1,1,"")</f>
        <v>47</v>
      </c>
    </row>
    <row r="38" spans="1:16" ht="14.25" customHeight="1" thickTop="1" thickBot="1" x14ac:dyDescent="0.3">
      <c r="A38" s="76" t="s">
        <v>182</v>
      </c>
      <c r="B38" s="76" t="s">
        <v>183</v>
      </c>
      <c r="C38" s="77"/>
      <c r="D38" s="78">
        <v>1</v>
      </c>
      <c r="E38" s="79"/>
      <c r="F38" s="80"/>
      <c r="G38" s="77"/>
      <c r="H38" s="81"/>
      <c r="I38" s="82"/>
      <c r="J38" s="82"/>
      <c r="K38" s="51"/>
      <c r="L38" s="83">
        <v>38</v>
      </c>
      <c r="M38" s="83"/>
      <c r="N38" s="84">
        <v>1</v>
      </c>
      <c r="O38" s="93" t="str">
        <f>REPLACE(INDEX(GroupVertices[Group], MATCH(Edges[[#This Row],[Vertex 1]],GroupVertices[Vertex],0)),1,1,"")</f>
        <v>1</v>
      </c>
      <c r="P38" s="93" t="str">
        <f>REPLACE(INDEX(GroupVertices[Group], MATCH(Edges[[#This Row],[Vertex 2]],GroupVertices[Vertex],0)),1,1,"")</f>
        <v>1</v>
      </c>
    </row>
    <row r="39" spans="1:16" ht="14.25" customHeight="1" thickTop="1" thickBot="1" x14ac:dyDescent="0.3">
      <c r="A39" s="76" t="s">
        <v>182</v>
      </c>
      <c r="B39" s="76" t="s">
        <v>184</v>
      </c>
      <c r="C39" s="77"/>
      <c r="D39" s="78">
        <v>1.9310344827586206</v>
      </c>
      <c r="E39" s="79"/>
      <c r="F39" s="80"/>
      <c r="G39" s="77"/>
      <c r="H39" s="81"/>
      <c r="I39" s="82"/>
      <c r="J39" s="82"/>
      <c r="K39" s="51"/>
      <c r="L39" s="83">
        <v>39</v>
      </c>
      <c r="M39" s="83"/>
      <c r="N39" s="84">
        <v>4</v>
      </c>
      <c r="O39" s="93" t="str">
        <f>REPLACE(INDEX(GroupVertices[Group], MATCH(Edges[[#This Row],[Vertex 1]],GroupVertices[Vertex],0)),1,1,"")</f>
        <v>1</v>
      </c>
      <c r="P39" s="93" t="str">
        <f>REPLACE(INDEX(GroupVertices[Group], MATCH(Edges[[#This Row],[Vertex 2]],GroupVertices[Vertex],0)),1,1,"")</f>
        <v>1</v>
      </c>
    </row>
    <row r="40" spans="1:16" ht="14.25" customHeight="1" thickTop="1" thickBot="1" x14ac:dyDescent="0.3">
      <c r="A40" s="76" t="s">
        <v>182</v>
      </c>
      <c r="B40" s="76" t="s">
        <v>185</v>
      </c>
      <c r="C40" s="77"/>
      <c r="D40" s="78">
        <v>1</v>
      </c>
      <c r="E40" s="79"/>
      <c r="F40" s="80"/>
      <c r="G40" s="77"/>
      <c r="H40" s="81"/>
      <c r="I40" s="82"/>
      <c r="J40" s="82"/>
      <c r="K40" s="51"/>
      <c r="L40" s="83">
        <v>40</v>
      </c>
      <c r="M40" s="83"/>
      <c r="N40" s="84">
        <v>1</v>
      </c>
      <c r="O40" s="93" t="str">
        <f>REPLACE(INDEX(GroupVertices[Group], MATCH(Edges[[#This Row],[Vertex 1]],GroupVertices[Vertex],0)),1,1,"")</f>
        <v>1</v>
      </c>
      <c r="P40" s="93" t="str">
        <f>REPLACE(INDEX(GroupVertices[Group], MATCH(Edges[[#This Row],[Vertex 2]],GroupVertices[Vertex],0)),1,1,"")</f>
        <v>1</v>
      </c>
    </row>
    <row r="41" spans="1:16" ht="14.25" customHeight="1" thickTop="1" thickBot="1" x14ac:dyDescent="0.3">
      <c r="A41" s="76" t="s">
        <v>182</v>
      </c>
      <c r="B41" s="76" t="s">
        <v>186</v>
      </c>
      <c r="C41" s="77"/>
      <c r="D41" s="78">
        <v>1</v>
      </c>
      <c r="E41" s="79"/>
      <c r="F41" s="80"/>
      <c r="G41" s="77"/>
      <c r="H41" s="81"/>
      <c r="I41" s="82"/>
      <c r="J41" s="82"/>
      <c r="K41" s="51"/>
      <c r="L41" s="83">
        <v>41</v>
      </c>
      <c r="M41" s="83"/>
      <c r="N41" s="84">
        <v>1</v>
      </c>
      <c r="O41" s="93" t="str">
        <f>REPLACE(INDEX(GroupVertices[Group], MATCH(Edges[[#This Row],[Vertex 1]],GroupVertices[Vertex],0)),1,1,"")</f>
        <v>1</v>
      </c>
      <c r="P41" s="93" t="str">
        <f>REPLACE(INDEX(GroupVertices[Group], MATCH(Edges[[#This Row],[Vertex 2]],GroupVertices[Vertex],0)),1,1,"")</f>
        <v>1</v>
      </c>
    </row>
    <row r="42" spans="1:16" ht="14.25" customHeight="1" thickTop="1" thickBot="1" x14ac:dyDescent="0.3">
      <c r="A42" s="76" t="s">
        <v>224</v>
      </c>
      <c r="B42" s="76" t="s">
        <v>225</v>
      </c>
      <c r="C42" s="77"/>
      <c r="D42" s="78">
        <v>1</v>
      </c>
      <c r="E42" s="79"/>
      <c r="F42" s="80"/>
      <c r="G42" s="77"/>
      <c r="H42" s="81"/>
      <c r="I42" s="82"/>
      <c r="J42" s="82"/>
      <c r="K42" s="51"/>
      <c r="L42" s="83">
        <v>42</v>
      </c>
      <c r="M42" s="83"/>
      <c r="N42" s="84">
        <v>1</v>
      </c>
      <c r="O42" s="93" t="str">
        <f>REPLACE(INDEX(GroupVertices[Group], MATCH(Edges[[#This Row],[Vertex 1]],GroupVertices[Vertex],0)),1,1,"")</f>
        <v>4</v>
      </c>
      <c r="P42" s="93" t="str">
        <f>REPLACE(INDEX(GroupVertices[Group], MATCH(Edges[[#This Row],[Vertex 2]],GroupVertices[Vertex],0)),1,1,"")</f>
        <v>4</v>
      </c>
    </row>
    <row r="43" spans="1:16" ht="14.25" customHeight="1" thickTop="1" thickBot="1" x14ac:dyDescent="0.3">
      <c r="A43" s="76" t="s">
        <v>224</v>
      </c>
      <c r="B43" s="76" t="s">
        <v>226</v>
      </c>
      <c r="C43" s="77"/>
      <c r="D43" s="78">
        <v>1</v>
      </c>
      <c r="E43" s="79"/>
      <c r="F43" s="80"/>
      <c r="G43" s="77"/>
      <c r="H43" s="81"/>
      <c r="I43" s="82"/>
      <c r="J43" s="82"/>
      <c r="K43" s="51"/>
      <c r="L43" s="83">
        <v>43</v>
      </c>
      <c r="M43" s="83"/>
      <c r="N43" s="84">
        <v>1</v>
      </c>
      <c r="O43" s="93" t="str">
        <f>REPLACE(INDEX(GroupVertices[Group], MATCH(Edges[[#This Row],[Vertex 1]],GroupVertices[Vertex],0)),1,1,"")</f>
        <v>4</v>
      </c>
      <c r="P43" s="93" t="str">
        <f>REPLACE(INDEX(GroupVertices[Group], MATCH(Edges[[#This Row],[Vertex 2]],GroupVertices[Vertex],0)),1,1,"")</f>
        <v>4</v>
      </c>
    </row>
    <row r="44" spans="1:16" ht="14.25" customHeight="1" thickTop="1" thickBot="1" x14ac:dyDescent="0.3">
      <c r="A44" s="76" t="s">
        <v>224</v>
      </c>
      <c r="B44" s="76" t="s">
        <v>227</v>
      </c>
      <c r="C44" s="77"/>
      <c r="D44" s="78">
        <v>1.3103448275862069</v>
      </c>
      <c r="E44" s="79"/>
      <c r="F44" s="80"/>
      <c r="G44" s="77"/>
      <c r="H44" s="81"/>
      <c r="I44" s="82"/>
      <c r="J44" s="82"/>
      <c r="K44" s="51"/>
      <c r="L44" s="83">
        <v>44</v>
      </c>
      <c r="M44" s="83"/>
      <c r="N44" s="84">
        <v>2</v>
      </c>
      <c r="O44" s="93" t="str">
        <f>REPLACE(INDEX(GroupVertices[Group], MATCH(Edges[[#This Row],[Vertex 1]],GroupVertices[Vertex],0)),1,1,"")</f>
        <v>4</v>
      </c>
      <c r="P44" s="93" t="str">
        <f>REPLACE(INDEX(GroupVertices[Group], MATCH(Edges[[#This Row],[Vertex 2]],GroupVertices[Vertex],0)),1,1,"")</f>
        <v>4</v>
      </c>
    </row>
    <row r="45" spans="1:16" ht="14.25" customHeight="1" thickTop="1" thickBot="1" x14ac:dyDescent="0.3">
      <c r="A45" s="76" t="s">
        <v>224</v>
      </c>
      <c r="B45" s="76" t="s">
        <v>228</v>
      </c>
      <c r="C45" s="77"/>
      <c r="D45" s="78">
        <v>1</v>
      </c>
      <c r="E45" s="79"/>
      <c r="F45" s="80"/>
      <c r="G45" s="77"/>
      <c r="H45" s="81"/>
      <c r="I45" s="82"/>
      <c r="J45" s="82"/>
      <c r="K45" s="51"/>
      <c r="L45" s="83">
        <v>45</v>
      </c>
      <c r="M45" s="83"/>
      <c r="N45" s="84">
        <v>1</v>
      </c>
      <c r="O45" s="93" t="str">
        <f>REPLACE(INDEX(GroupVertices[Group], MATCH(Edges[[#This Row],[Vertex 1]],GroupVertices[Vertex],0)),1,1,"")</f>
        <v>4</v>
      </c>
      <c r="P45" s="93" t="str">
        <f>REPLACE(INDEX(GroupVertices[Group], MATCH(Edges[[#This Row],[Vertex 2]],GroupVertices[Vertex],0)),1,1,"")</f>
        <v>4</v>
      </c>
    </row>
    <row r="46" spans="1:16" ht="14.25" customHeight="1" thickTop="1" thickBot="1" x14ac:dyDescent="0.3">
      <c r="A46" s="76" t="s">
        <v>229</v>
      </c>
      <c r="B46" s="76" t="s">
        <v>230</v>
      </c>
      <c r="C46" s="77"/>
      <c r="D46" s="78">
        <v>1.6206896551724137</v>
      </c>
      <c r="E46" s="79"/>
      <c r="F46" s="80"/>
      <c r="G46" s="77"/>
      <c r="H46" s="81"/>
      <c r="I46" s="82"/>
      <c r="J46" s="82"/>
      <c r="K46" s="51"/>
      <c r="L46" s="83">
        <v>46</v>
      </c>
      <c r="M46" s="83"/>
      <c r="N46" s="84">
        <v>3</v>
      </c>
      <c r="O46" s="93" t="str">
        <f>REPLACE(INDEX(GroupVertices[Group], MATCH(Edges[[#This Row],[Vertex 1]],GroupVertices[Vertex],0)),1,1,"")</f>
        <v>1</v>
      </c>
      <c r="P46" s="93" t="str">
        <f>REPLACE(INDEX(GroupVertices[Group], MATCH(Edges[[#This Row],[Vertex 2]],GroupVertices[Vertex],0)),1,1,"")</f>
        <v>1</v>
      </c>
    </row>
    <row r="47" spans="1:16" ht="14.25" customHeight="1" thickTop="1" thickBot="1" x14ac:dyDescent="0.3">
      <c r="A47" s="76" t="s">
        <v>229</v>
      </c>
      <c r="B47" s="76" t="s">
        <v>231</v>
      </c>
      <c r="C47" s="77"/>
      <c r="D47" s="78">
        <v>1</v>
      </c>
      <c r="E47" s="79"/>
      <c r="F47" s="80"/>
      <c r="G47" s="77"/>
      <c r="H47" s="81"/>
      <c r="I47" s="82"/>
      <c r="J47" s="82"/>
      <c r="K47" s="51"/>
      <c r="L47" s="83">
        <v>47</v>
      </c>
      <c r="M47" s="83"/>
      <c r="N47" s="84">
        <v>1</v>
      </c>
      <c r="O47" s="93" t="str">
        <f>REPLACE(INDEX(GroupVertices[Group], MATCH(Edges[[#This Row],[Vertex 1]],GroupVertices[Vertex],0)),1,1,"")</f>
        <v>1</v>
      </c>
      <c r="P47" s="93" t="str">
        <f>REPLACE(INDEX(GroupVertices[Group], MATCH(Edges[[#This Row],[Vertex 2]],GroupVertices[Vertex],0)),1,1,"")</f>
        <v>1</v>
      </c>
    </row>
    <row r="48" spans="1:16" ht="14.25" customHeight="1" thickTop="1" thickBot="1" x14ac:dyDescent="0.3">
      <c r="A48" s="76" t="s">
        <v>229</v>
      </c>
      <c r="B48" s="76" t="s">
        <v>232</v>
      </c>
      <c r="C48" s="77"/>
      <c r="D48" s="78">
        <v>1</v>
      </c>
      <c r="E48" s="79"/>
      <c r="F48" s="80"/>
      <c r="G48" s="77"/>
      <c r="H48" s="81"/>
      <c r="I48" s="82"/>
      <c r="J48" s="82"/>
      <c r="K48" s="51"/>
      <c r="L48" s="83">
        <v>48</v>
      </c>
      <c r="M48" s="83"/>
      <c r="N48" s="84">
        <v>1</v>
      </c>
      <c r="O48" s="93" t="str">
        <f>REPLACE(INDEX(GroupVertices[Group], MATCH(Edges[[#This Row],[Vertex 1]],GroupVertices[Vertex],0)),1,1,"")</f>
        <v>1</v>
      </c>
      <c r="P48" s="93" t="str">
        <f>REPLACE(INDEX(GroupVertices[Group], MATCH(Edges[[#This Row],[Vertex 2]],GroupVertices[Vertex],0)),1,1,"")</f>
        <v>1</v>
      </c>
    </row>
    <row r="49" spans="1:16" ht="14.25" customHeight="1" thickTop="1" thickBot="1" x14ac:dyDescent="0.3">
      <c r="A49" s="76" t="s">
        <v>229</v>
      </c>
      <c r="B49" s="76" t="s">
        <v>233</v>
      </c>
      <c r="C49" s="77"/>
      <c r="D49" s="78">
        <v>1.6206896551724137</v>
      </c>
      <c r="E49" s="79"/>
      <c r="F49" s="80"/>
      <c r="G49" s="77"/>
      <c r="H49" s="81"/>
      <c r="I49" s="82"/>
      <c r="J49" s="82"/>
      <c r="K49" s="51"/>
      <c r="L49" s="83">
        <v>49</v>
      </c>
      <c r="M49" s="83"/>
      <c r="N49" s="84">
        <v>3</v>
      </c>
      <c r="O49" s="93" t="str">
        <f>REPLACE(INDEX(GroupVertices[Group], MATCH(Edges[[#This Row],[Vertex 1]],GroupVertices[Vertex],0)),1,1,"")</f>
        <v>1</v>
      </c>
      <c r="P49" s="93" t="str">
        <f>REPLACE(INDEX(GroupVertices[Group], MATCH(Edges[[#This Row],[Vertex 2]],GroupVertices[Vertex],0)),1,1,"")</f>
        <v>1</v>
      </c>
    </row>
    <row r="50" spans="1:16" ht="14.25" customHeight="1" thickTop="1" thickBot="1" x14ac:dyDescent="0.3">
      <c r="A50" s="76" t="s">
        <v>229</v>
      </c>
      <c r="B50" s="76" t="s">
        <v>234</v>
      </c>
      <c r="C50" s="77"/>
      <c r="D50" s="78">
        <v>2.2413793103448274</v>
      </c>
      <c r="E50" s="79"/>
      <c r="F50" s="80"/>
      <c r="G50" s="77"/>
      <c r="H50" s="81"/>
      <c r="I50" s="82"/>
      <c r="J50" s="82"/>
      <c r="K50" s="51"/>
      <c r="L50" s="83">
        <v>50</v>
      </c>
      <c r="M50" s="83"/>
      <c r="N50" s="84">
        <v>5</v>
      </c>
      <c r="O50" s="93" t="str">
        <f>REPLACE(INDEX(GroupVertices[Group], MATCH(Edges[[#This Row],[Vertex 1]],GroupVertices[Vertex],0)),1,1,"")</f>
        <v>1</v>
      </c>
      <c r="P50" s="93" t="str">
        <f>REPLACE(INDEX(GroupVertices[Group], MATCH(Edges[[#This Row],[Vertex 2]],GroupVertices[Vertex],0)),1,1,"")</f>
        <v>1</v>
      </c>
    </row>
    <row r="51" spans="1:16" ht="14.25" customHeight="1" thickTop="1" thickBot="1" x14ac:dyDescent="0.3">
      <c r="A51" s="76" t="s">
        <v>235</v>
      </c>
      <c r="B51" s="76" t="s">
        <v>236</v>
      </c>
      <c r="C51" s="77"/>
      <c r="D51" s="78">
        <v>1</v>
      </c>
      <c r="E51" s="79"/>
      <c r="F51" s="80"/>
      <c r="G51" s="77"/>
      <c r="H51" s="81"/>
      <c r="I51" s="82"/>
      <c r="J51" s="82"/>
      <c r="K51" s="51"/>
      <c r="L51" s="83">
        <v>51</v>
      </c>
      <c r="M51" s="83"/>
      <c r="N51" s="84">
        <v>1</v>
      </c>
      <c r="O51" s="93" t="str">
        <f>REPLACE(INDEX(GroupVertices[Group], MATCH(Edges[[#This Row],[Vertex 1]],GroupVertices[Vertex],0)),1,1,"")</f>
        <v>20</v>
      </c>
      <c r="P51" s="93" t="str">
        <f>REPLACE(INDEX(GroupVertices[Group], MATCH(Edges[[#This Row],[Vertex 2]],GroupVertices[Vertex],0)),1,1,"")</f>
        <v>20</v>
      </c>
    </row>
    <row r="52" spans="1:16" ht="14.25" customHeight="1" thickTop="1" thickBot="1" x14ac:dyDescent="0.3">
      <c r="A52" s="76" t="s">
        <v>235</v>
      </c>
      <c r="B52" s="76" t="s">
        <v>237</v>
      </c>
      <c r="C52" s="77"/>
      <c r="D52" s="78">
        <v>1.6206896551724137</v>
      </c>
      <c r="E52" s="79"/>
      <c r="F52" s="80"/>
      <c r="G52" s="77"/>
      <c r="H52" s="81"/>
      <c r="I52" s="82"/>
      <c r="J52" s="82"/>
      <c r="K52" s="51"/>
      <c r="L52" s="83">
        <v>52</v>
      </c>
      <c r="M52" s="83"/>
      <c r="N52" s="84">
        <v>3</v>
      </c>
      <c r="O52" s="93" t="str">
        <f>REPLACE(INDEX(GroupVertices[Group], MATCH(Edges[[#This Row],[Vertex 1]],GroupVertices[Vertex],0)),1,1,"")</f>
        <v>20</v>
      </c>
      <c r="P52" s="93" t="str">
        <f>REPLACE(INDEX(GroupVertices[Group], MATCH(Edges[[#This Row],[Vertex 2]],GroupVertices[Vertex],0)),1,1,"")</f>
        <v>20</v>
      </c>
    </row>
    <row r="53" spans="1:16" ht="14.25" customHeight="1" thickTop="1" thickBot="1" x14ac:dyDescent="0.3">
      <c r="A53" s="76" t="s">
        <v>192</v>
      </c>
      <c r="B53" s="76" t="s">
        <v>193</v>
      </c>
      <c r="C53" s="77"/>
      <c r="D53" s="78">
        <v>1.3103448275862069</v>
      </c>
      <c r="E53" s="79"/>
      <c r="F53" s="80"/>
      <c r="G53" s="77"/>
      <c r="H53" s="81"/>
      <c r="I53" s="82"/>
      <c r="J53" s="82"/>
      <c r="K53" s="51"/>
      <c r="L53" s="83">
        <v>53</v>
      </c>
      <c r="M53" s="83"/>
      <c r="N53" s="84">
        <v>2</v>
      </c>
      <c r="O53" s="93" t="str">
        <f>REPLACE(INDEX(GroupVertices[Group], MATCH(Edges[[#This Row],[Vertex 1]],GroupVertices[Vertex],0)),1,1,"")</f>
        <v>1</v>
      </c>
      <c r="P53" s="93" t="str">
        <f>REPLACE(INDEX(GroupVertices[Group], MATCH(Edges[[#This Row],[Vertex 2]],GroupVertices[Vertex],0)),1,1,"")</f>
        <v>1</v>
      </c>
    </row>
    <row r="54" spans="1:16" ht="14.25" customHeight="1" thickTop="1" thickBot="1" x14ac:dyDescent="0.3">
      <c r="A54" s="76" t="s">
        <v>192</v>
      </c>
      <c r="B54" s="76" t="s">
        <v>194</v>
      </c>
      <c r="C54" s="77"/>
      <c r="D54" s="78">
        <v>1</v>
      </c>
      <c r="E54" s="79"/>
      <c r="F54" s="80"/>
      <c r="G54" s="77"/>
      <c r="H54" s="81"/>
      <c r="I54" s="82"/>
      <c r="J54" s="82"/>
      <c r="K54" s="51"/>
      <c r="L54" s="83">
        <v>54</v>
      </c>
      <c r="M54" s="83"/>
      <c r="N54" s="84">
        <v>1</v>
      </c>
      <c r="O54" s="93" t="str">
        <f>REPLACE(INDEX(GroupVertices[Group], MATCH(Edges[[#This Row],[Vertex 1]],GroupVertices[Vertex],0)),1,1,"")</f>
        <v>1</v>
      </c>
      <c r="P54" s="93" t="str">
        <f>REPLACE(INDEX(GroupVertices[Group], MATCH(Edges[[#This Row],[Vertex 2]],GroupVertices[Vertex],0)),1,1,"")</f>
        <v>1</v>
      </c>
    </row>
    <row r="55" spans="1:16" ht="14.25" customHeight="1" thickTop="1" thickBot="1" x14ac:dyDescent="0.3">
      <c r="A55" s="76" t="s">
        <v>192</v>
      </c>
      <c r="B55" s="76" t="s">
        <v>195</v>
      </c>
      <c r="C55" s="77"/>
      <c r="D55" s="78">
        <v>1.3103448275862069</v>
      </c>
      <c r="E55" s="79"/>
      <c r="F55" s="80"/>
      <c r="G55" s="77"/>
      <c r="H55" s="81"/>
      <c r="I55" s="82"/>
      <c r="J55" s="82"/>
      <c r="K55" s="51"/>
      <c r="L55" s="83">
        <v>55</v>
      </c>
      <c r="M55" s="83"/>
      <c r="N55" s="84">
        <v>2</v>
      </c>
      <c r="O55" s="93" t="str">
        <f>REPLACE(INDEX(GroupVertices[Group], MATCH(Edges[[#This Row],[Vertex 1]],GroupVertices[Vertex],0)),1,1,"")</f>
        <v>1</v>
      </c>
      <c r="P55" s="93" t="str">
        <f>REPLACE(INDEX(GroupVertices[Group], MATCH(Edges[[#This Row],[Vertex 2]],GroupVertices[Vertex],0)),1,1,"")</f>
        <v>1</v>
      </c>
    </row>
    <row r="56" spans="1:16" ht="14.25" customHeight="1" thickTop="1" thickBot="1" x14ac:dyDescent="0.3">
      <c r="A56" s="76" t="s">
        <v>192</v>
      </c>
      <c r="B56" s="76" t="s">
        <v>196</v>
      </c>
      <c r="C56" s="77"/>
      <c r="D56" s="78">
        <v>1</v>
      </c>
      <c r="E56" s="79"/>
      <c r="F56" s="80"/>
      <c r="G56" s="77"/>
      <c r="H56" s="81"/>
      <c r="I56" s="82"/>
      <c r="J56" s="82"/>
      <c r="K56" s="51"/>
      <c r="L56" s="83">
        <v>56</v>
      </c>
      <c r="M56" s="83"/>
      <c r="N56" s="84">
        <v>1</v>
      </c>
      <c r="O56" s="93" t="str">
        <f>REPLACE(INDEX(GroupVertices[Group], MATCH(Edges[[#This Row],[Vertex 1]],GroupVertices[Vertex],0)),1,1,"")</f>
        <v>1</v>
      </c>
      <c r="P56" s="93" t="str">
        <f>REPLACE(INDEX(GroupVertices[Group], MATCH(Edges[[#This Row],[Vertex 2]],GroupVertices[Vertex],0)),1,1,"")</f>
        <v>1</v>
      </c>
    </row>
    <row r="57" spans="1:16" ht="14.25" customHeight="1" thickTop="1" thickBot="1" x14ac:dyDescent="0.3">
      <c r="A57" s="76" t="s">
        <v>192</v>
      </c>
      <c r="B57" s="76" t="s">
        <v>176</v>
      </c>
      <c r="C57" s="77"/>
      <c r="D57" s="78">
        <v>1.6206896551724137</v>
      </c>
      <c r="E57" s="79"/>
      <c r="F57" s="80"/>
      <c r="G57" s="77"/>
      <c r="H57" s="81"/>
      <c r="I57" s="82"/>
      <c r="J57" s="82"/>
      <c r="K57" s="51"/>
      <c r="L57" s="83">
        <v>57</v>
      </c>
      <c r="M57" s="83"/>
      <c r="N57" s="84">
        <v>3</v>
      </c>
      <c r="O57" s="93" t="str">
        <f>REPLACE(INDEX(GroupVertices[Group], MATCH(Edges[[#This Row],[Vertex 1]],GroupVertices[Vertex],0)),1,1,"")</f>
        <v>1</v>
      </c>
      <c r="P57" s="93" t="str">
        <f>REPLACE(INDEX(GroupVertices[Group], MATCH(Edges[[#This Row],[Vertex 2]],GroupVertices[Vertex],0)),1,1,"")</f>
        <v>1</v>
      </c>
    </row>
    <row r="58" spans="1:16" ht="14.25" customHeight="1" thickTop="1" thickBot="1" x14ac:dyDescent="0.3">
      <c r="A58" s="76" t="s">
        <v>238</v>
      </c>
      <c r="B58" s="76" t="s">
        <v>239</v>
      </c>
      <c r="C58" s="77"/>
      <c r="D58" s="78">
        <v>1.6206896551724137</v>
      </c>
      <c r="E58" s="79"/>
      <c r="F58" s="80"/>
      <c r="G58" s="77"/>
      <c r="H58" s="81"/>
      <c r="I58" s="82"/>
      <c r="J58" s="82"/>
      <c r="K58" s="51"/>
      <c r="L58" s="83">
        <v>58</v>
      </c>
      <c r="M58" s="83"/>
      <c r="N58" s="84">
        <v>3</v>
      </c>
      <c r="O58" s="93" t="str">
        <f>REPLACE(INDEX(GroupVertices[Group], MATCH(Edges[[#This Row],[Vertex 1]],GroupVertices[Vertex],0)),1,1,"")</f>
        <v>1</v>
      </c>
      <c r="P58" s="93" t="str">
        <f>REPLACE(INDEX(GroupVertices[Group], MATCH(Edges[[#This Row],[Vertex 2]],GroupVertices[Vertex],0)),1,1,"")</f>
        <v>1</v>
      </c>
    </row>
    <row r="59" spans="1:16" ht="14.25" customHeight="1" thickTop="1" thickBot="1" x14ac:dyDescent="0.3">
      <c r="A59" s="76" t="s">
        <v>238</v>
      </c>
      <c r="B59" s="76" t="s">
        <v>240</v>
      </c>
      <c r="C59" s="77"/>
      <c r="D59" s="78">
        <v>1.3103448275862069</v>
      </c>
      <c r="E59" s="79"/>
      <c r="F59" s="80"/>
      <c r="G59" s="77"/>
      <c r="H59" s="81"/>
      <c r="I59" s="82"/>
      <c r="J59" s="82"/>
      <c r="K59" s="51"/>
      <c r="L59" s="83">
        <v>59</v>
      </c>
      <c r="M59" s="83"/>
      <c r="N59" s="84">
        <v>2</v>
      </c>
      <c r="O59" s="93" t="str">
        <f>REPLACE(INDEX(GroupVertices[Group], MATCH(Edges[[#This Row],[Vertex 1]],GroupVertices[Vertex],0)),1,1,"")</f>
        <v>1</v>
      </c>
      <c r="P59" s="93" t="str">
        <f>REPLACE(INDEX(GroupVertices[Group], MATCH(Edges[[#This Row],[Vertex 2]],GroupVertices[Vertex],0)),1,1,"")</f>
        <v>1</v>
      </c>
    </row>
    <row r="60" spans="1:16" ht="14.25" customHeight="1" thickTop="1" thickBot="1" x14ac:dyDescent="0.3">
      <c r="A60" s="76" t="s">
        <v>238</v>
      </c>
      <c r="B60" s="76" t="s">
        <v>241</v>
      </c>
      <c r="C60" s="77"/>
      <c r="D60" s="78">
        <v>1</v>
      </c>
      <c r="E60" s="79"/>
      <c r="F60" s="80"/>
      <c r="G60" s="77"/>
      <c r="H60" s="81"/>
      <c r="I60" s="82"/>
      <c r="J60" s="82"/>
      <c r="K60" s="51"/>
      <c r="L60" s="83">
        <v>60</v>
      </c>
      <c r="M60" s="83"/>
      <c r="N60" s="84">
        <v>1</v>
      </c>
      <c r="O60" s="93" t="str">
        <f>REPLACE(INDEX(GroupVertices[Group], MATCH(Edges[[#This Row],[Vertex 1]],GroupVertices[Vertex],0)),1,1,"")</f>
        <v>1</v>
      </c>
      <c r="P60" s="93" t="str">
        <f>REPLACE(INDEX(GroupVertices[Group], MATCH(Edges[[#This Row],[Vertex 2]],GroupVertices[Vertex],0)),1,1,"")</f>
        <v>1</v>
      </c>
    </row>
    <row r="61" spans="1:16" ht="14.25" customHeight="1" thickTop="1" thickBot="1" x14ac:dyDescent="0.3">
      <c r="A61" s="76" t="s">
        <v>238</v>
      </c>
      <c r="B61" s="76" t="s">
        <v>242</v>
      </c>
      <c r="C61" s="77"/>
      <c r="D61" s="78">
        <v>1</v>
      </c>
      <c r="E61" s="79"/>
      <c r="F61" s="80"/>
      <c r="G61" s="77"/>
      <c r="H61" s="81"/>
      <c r="I61" s="82"/>
      <c r="J61" s="82"/>
      <c r="K61" s="51"/>
      <c r="L61" s="83">
        <v>61</v>
      </c>
      <c r="M61" s="83"/>
      <c r="N61" s="84">
        <v>1</v>
      </c>
      <c r="O61" s="93" t="str">
        <f>REPLACE(INDEX(GroupVertices[Group], MATCH(Edges[[#This Row],[Vertex 1]],GroupVertices[Vertex],0)),1,1,"")</f>
        <v>1</v>
      </c>
      <c r="P61" s="93" t="str">
        <f>REPLACE(INDEX(GroupVertices[Group], MATCH(Edges[[#This Row],[Vertex 2]],GroupVertices[Vertex],0)),1,1,"")</f>
        <v>1</v>
      </c>
    </row>
    <row r="62" spans="1:16" ht="14.25" customHeight="1" thickTop="1" thickBot="1" x14ac:dyDescent="0.3">
      <c r="A62" s="76" t="s">
        <v>238</v>
      </c>
      <c r="B62" s="76" t="s">
        <v>243</v>
      </c>
      <c r="C62" s="77"/>
      <c r="D62" s="78">
        <v>1</v>
      </c>
      <c r="E62" s="79"/>
      <c r="F62" s="80"/>
      <c r="G62" s="77"/>
      <c r="H62" s="81"/>
      <c r="I62" s="82"/>
      <c r="J62" s="82"/>
      <c r="K62" s="51"/>
      <c r="L62" s="83">
        <v>62</v>
      </c>
      <c r="M62" s="83"/>
      <c r="N62" s="84">
        <v>1</v>
      </c>
      <c r="O62" s="93" t="str">
        <f>REPLACE(INDEX(GroupVertices[Group], MATCH(Edges[[#This Row],[Vertex 1]],GroupVertices[Vertex],0)),1,1,"")</f>
        <v>1</v>
      </c>
      <c r="P62" s="93" t="str">
        <f>REPLACE(INDEX(GroupVertices[Group], MATCH(Edges[[#This Row],[Vertex 2]],GroupVertices[Vertex],0)),1,1,"")</f>
        <v>1</v>
      </c>
    </row>
    <row r="63" spans="1:16" ht="14.25" customHeight="1" thickTop="1" thickBot="1" x14ac:dyDescent="0.3">
      <c r="A63" s="76" t="s">
        <v>238</v>
      </c>
      <c r="B63" s="76" t="s">
        <v>244</v>
      </c>
      <c r="C63" s="77"/>
      <c r="D63" s="78">
        <v>1</v>
      </c>
      <c r="E63" s="79"/>
      <c r="F63" s="80"/>
      <c r="G63" s="77"/>
      <c r="H63" s="81"/>
      <c r="I63" s="82"/>
      <c r="J63" s="82"/>
      <c r="K63" s="51"/>
      <c r="L63" s="83">
        <v>63</v>
      </c>
      <c r="M63" s="83"/>
      <c r="N63" s="84">
        <v>1</v>
      </c>
      <c r="O63" s="93" t="str">
        <f>REPLACE(INDEX(GroupVertices[Group], MATCH(Edges[[#This Row],[Vertex 1]],GroupVertices[Vertex],0)),1,1,"")</f>
        <v>1</v>
      </c>
      <c r="P63" s="93" t="str">
        <f>REPLACE(INDEX(GroupVertices[Group], MATCH(Edges[[#This Row],[Vertex 2]],GroupVertices[Vertex],0)),1,1,"")</f>
        <v>1</v>
      </c>
    </row>
    <row r="64" spans="1:16" ht="14.25" customHeight="1" thickTop="1" thickBot="1" x14ac:dyDescent="0.3">
      <c r="A64" s="76" t="s">
        <v>238</v>
      </c>
      <c r="B64" s="76" t="s">
        <v>245</v>
      </c>
      <c r="C64" s="77"/>
      <c r="D64" s="78">
        <v>1.3103448275862069</v>
      </c>
      <c r="E64" s="79"/>
      <c r="F64" s="80"/>
      <c r="G64" s="77"/>
      <c r="H64" s="81"/>
      <c r="I64" s="82"/>
      <c r="J64" s="82"/>
      <c r="K64" s="51"/>
      <c r="L64" s="83">
        <v>64</v>
      </c>
      <c r="M64" s="83"/>
      <c r="N64" s="84">
        <v>2</v>
      </c>
      <c r="O64" s="93" t="str">
        <f>REPLACE(INDEX(GroupVertices[Group], MATCH(Edges[[#This Row],[Vertex 1]],GroupVertices[Vertex],0)),1,1,"")</f>
        <v>1</v>
      </c>
      <c r="P64" s="93" t="str">
        <f>REPLACE(INDEX(GroupVertices[Group], MATCH(Edges[[#This Row],[Vertex 2]],GroupVertices[Vertex],0)),1,1,"")</f>
        <v>1</v>
      </c>
    </row>
    <row r="65" spans="1:16" ht="14.25" customHeight="1" thickTop="1" thickBot="1" x14ac:dyDescent="0.3">
      <c r="A65" s="76" t="s">
        <v>238</v>
      </c>
      <c r="B65" s="76" t="s">
        <v>246</v>
      </c>
      <c r="C65" s="77"/>
      <c r="D65" s="78">
        <v>1</v>
      </c>
      <c r="E65" s="79"/>
      <c r="F65" s="80"/>
      <c r="G65" s="77"/>
      <c r="H65" s="81"/>
      <c r="I65" s="82"/>
      <c r="J65" s="82"/>
      <c r="K65" s="51"/>
      <c r="L65" s="83">
        <v>65</v>
      </c>
      <c r="M65" s="83"/>
      <c r="N65" s="84">
        <v>1</v>
      </c>
      <c r="O65" s="93" t="str">
        <f>REPLACE(INDEX(GroupVertices[Group], MATCH(Edges[[#This Row],[Vertex 1]],GroupVertices[Vertex],0)),1,1,"")</f>
        <v>1</v>
      </c>
      <c r="P65" s="93" t="str">
        <f>REPLACE(INDEX(GroupVertices[Group], MATCH(Edges[[#This Row],[Vertex 2]],GroupVertices[Vertex],0)),1,1,"")</f>
        <v>1</v>
      </c>
    </row>
    <row r="66" spans="1:16" ht="14.25" customHeight="1" thickTop="1" thickBot="1" x14ac:dyDescent="0.3">
      <c r="A66" s="76" t="s">
        <v>238</v>
      </c>
      <c r="B66" s="76" t="s">
        <v>247</v>
      </c>
      <c r="C66" s="77"/>
      <c r="D66" s="78">
        <v>1</v>
      </c>
      <c r="E66" s="79"/>
      <c r="F66" s="80"/>
      <c r="G66" s="77"/>
      <c r="H66" s="81"/>
      <c r="I66" s="82"/>
      <c r="J66" s="82"/>
      <c r="K66" s="51"/>
      <c r="L66" s="83">
        <v>66</v>
      </c>
      <c r="M66" s="83"/>
      <c r="N66" s="84">
        <v>1</v>
      </c>
      <c r="O66" s="93" t="str">
        <f>REPLACE(INDEX(GroupVertices[Group], MATCH(Edges[[#This Row],[Vertex 1]],GroupVertices[Vertex],0)),1,1,"")</f>
        <v>1</v>
      </c>
      <c r="P66" s="93" t="str">
        <f>REPLACE(INDEX(GroupVertices[Group], MATCH(Edges[[#This Row],[Vertex 2]],GroupVertices[Vertex],0)),1,1,"")</f>
        <v>1</v>
      </c>
    </row>
    <row r="67" spans="1:16" ht="14.25" customHeight="1" thickTop="1" thickBot="1" x14ac:dyDescent="0.3">
      <c r="A67" s="76" t="s">
        <v>238</v>
      </c>
      <c r="B67" s="76" t="s">
        <v>248</v>
      </c>
      <c r="C67" s="77"/>
      <c r="D67" s="78">
        <v>1.3103448275862069</v>
      </c>
      <c r="E67" s="79"/>
      <c r="F67" s="80"/>
      <c r="G67" s="77"/>
      <c r="H67" s="81"/>
      <c r="I67" s="82"/>
      <c r="J67" s="82"/>
      <c r="K67" s="51"/>
      <c r="L67" s="83">
        <v>67</v>
      </c>
      <c r="M67" s="83"/>
      <c r="N67" s="84">
        <v>2</v>
      </c>
      <c r="O67" s="93" t="str">
        <f>REPLACE(INDEX(GroupVertices[Group], MATCH(Edges[[#This Row],[Vertex 1]],GroupVertices[Vertex],0)),1,1,"")</f>
        <v>1</v>
      </c>
      <c r="P67" s="93" t="str">
        <f>REPLACE(INDEX(GroupVertices[Group], MATCH(Edges[[#This Row],[Vertex 2]],GroupVertices[Vertex],0)),1,1,"")</f>
        <v>1</v>
      </c>
    </row>
    <row r="68" spans="1:16" ht="14.25" customHeight="1" thickTop="1" thickBot="1" x14ac:dyDescent="0.3">
      <c r="A68" s="76" t="s">
        <v>249</v>
      </c>
      <c r="B68" s="76" t="s">
        <v>250</v>
      </c>
      <c r="C68" s="77"/>
      <c r="D68" s="78">
        <v>1.9310344827586206</v>
      </c>
      <c r="E68" s="79"/>
      <c r="F68" s="80"/>
      <c r="G68" s="77"/>
      <c r="H68" s="81"/>
      <c r="I68" s="82"/>
      <c r="J68" s="82"/>
      <c r="K68" s="51"/>
      <c r="L68" s="83">
        <v>68</v>
      </c>
      <c r="M68" s="83"/>
      <c r="N68" s="84">
        <v>4</v>
      </c>
      <c r="O68" s="93" t="str">
        <f>REPLACE(INDEX(GroupVertices[Group], MATCH(Edges[[#This Row],[Vertex 1]],GroupVertices[Vertex],0)),1,1,"")</f>
        <v>46</v>
      </c>
      <c r="P68" s="93" t="str">
        <f>REPLACE(INDEX(GroupVertices[Group], MATCH(Edges[[#This Row],[Vertex 2]],GroupVertices[Vertex],0)),1,1,"")</f>
        <v>46</v>
      </c>
    </row>
    <row r="69" spans="1:16" ht="14.25" customHeight="1" thickTop="1" thickBot="1" x14ac:dyDescent="0.3">
      <c r="A69" s="76" t="s">
        <v>251</v>
      </c>
      <c r="B69" s="76" t="s">
        <v>201</v>
      </c>
      <c r="C69" s="77"/>
      <c r="D69" s="78">
        <v>1.3103448275862069</v>
      </c>
      <c r="E69" s="79"/>
      <c r="F69" s="80"/>
      <c r="G69" s="77"/>
      <c r="H69" s="81"/>
      <c r="I69" s="82"/>
      <c r="J69" s="82"/>
      <c r="K69" s="51"/>
      <c r="L69" s="83">
        <v>69</v>
      </c>
      <c r="M69" s="83"/>
      <c r="N69" s="84">
        <v>2</v>
      </c>
      <c r="O69" s="93" t="str">
        <f>REPLACE(INDEX(GroupVertices[Group], MATCH(Edges[[#This Row],[Vertex 1]],GroupVertices[Vertex],0)),1,1,"")</f>
        <v>1</v>
      </c>
      <c r="P69" s="93" t="str">
        <f>REPLACE(INDEX(GroupVertices[Group], MATCH(Edges[[#This Row],[Vertex 2]],GroupVertices[Vertex],0)),1,1,"")</f>
        <v>1</v>
      </c>
    </row>
    <row r="70" spans="1:16" ht="14.25" customHeight="1" thickTop="1" thickBot="1" x14ac:dyDescent="0.3">
      <c r="A70" s="76" t="s">
        <v>252</v>
      </c>
      <c r="B70" s="76" t="s">
        <v>253</v>
      </c>
      <c r="C70" s="77"/>
      <c r="D70" s="78">
        <v>1</v>
      </c>
      <c r="E70" s="79"/>
      <c r="F70" s="80"/>
      <c r="G70" s="77"/>
      <c r="H70" s="81"/>
      <c r="I70" s="82"/>
      <c r="J70" s="82"/>
      <c r="K70" s="51"/>
      <c r="L70" s="83">
        <v>70</v>
      </c>
      <c r="M70" s="83"/>
      <c r="N70" s="84">
        <v>1</v>
      </c>
      <c r="O70" s="93" t="str">
        <f>REPLACE(INDEX(GroupVertices[Group], MATCH(Edges[[#This Row],[Vertex 1]],GroupVertices[Vertex],0)),1,1,"")</f>
        <v>21</v>
      </c>
      <c r="P70" s="93" t="str">
        <f>REPLACE(INDEX(GroupVertices[Group], MATCH(Edges[[#This Row],[Vertex 2]],GroupVertices[Vertex],0)),1,1,"")</f>
        <v>21</v>
      </c>
    </row>
    <row r="71" spans="1:16" ht="14.25" customHeight="1" thickTop="1" thickBot="1" x14ac:dyDescent="0.3">
      <c r="A71" s="76" t="s">
        <v>252</v>
      </c>
      <c r="B71" s="76" t="s">
        <v>254</v>
      </c>
      <c r="C71" s="77"/>
      <c r="D71" s="78">
        <v>1.9310344827586206</v>
      </c>
      <c r="E71" s="79"/>
      <c r="F71" s="80"/>
      <c r="G71" s="77"/>
      <c r="H71" s="81"/>
      <c r="I71" s="82"/>
      <c r="J71" s="82"/>
      <c r="K71" s="51"/>
      <c r="L71" s="83">
        <v>71</v>
      </c>
      <c r="M71" s="83"/>
      <c r="N71" s="84">
        <v>4</v>
      </c>
      <c r="O71" s="93" t="str">
        <f>REPLACE(INDEX(GroupVertices[Group], MATCH(Edges[[#This Row],[Vertex 1]],GroupVertices[Vertex],0)),1,1,"")</f>
        <v>21</v>
      </c>
      <c r="P71" s="93" t="str">
        <f>REPLACE(INDEX(GroupVertices[Group], MATCH(Edges[[#This Row],[Vertex 2]],GroupVertices[Vertex],0)),1,1,"")</f>
        <v>21</v>
      </c>
    </row>
    <row r="72" spans="1:16" ht="14.25" customHeight="1" thickTop="1" thickBot="1" x14ac:dyDescent="0.3">
      <c r="A72" s="76" t="s">
        <v>255</v>
      </c>
      <c r="B72" s="76" t="s">
        <v>256</v>
      </c>
      <c r="C72" s="77"/>
      <c r="D72" s="78">
        <v>1</v>
      </c>
      <c r="E72" s="79"/>
      <c r="F72" s="80"/>
      <c r="G72" s="77"/>
      <c r="H72" s="81"/>
      <c r="I72" s="82"/>
      <c r="J72" s="82"/>
      <c r="K72" s="51"/>
      <c r="L72" s="83">
        <v>72</v>
      </c>
      <c r="M72" s="83"/>
      <c r="N72" s="84">
        <v>1</v>
      </c>
      <c r="O72" s="93" t="str">
        <f>REPLACE(INDEX(GroupVertices[Group], MATCH(Edges[[#This Row],[Vertex 1]],GroupVertices[Vertex],0)),1,1,"")</f>
        <v>1</v>
      </c>
      <c r="P72" s="93" t="str">
        <f>REPLACE(INDEX(GroupVertices[Group], MATCH(Edges[[#This Row],[Vertex 2]],GroupVertices[Vertex],0)),1,1,"")</f>
        <v>1</v>
      </c>
    </row>
    <row r="73" spans="1:16" ht="14.25" customHeight="1" thickTop="1" thickBot="1" x14ac:dyDescent="0.3">
      <c r="A73" s="76" t="s">
        <v>255</v>
      </c>
      <c r="B73" s="76" t="s">
        <v>257</v>
      </c>
      <c r="C73" s="77"/>
      <c r="D73" s="78">
        <v>1</v>
      </c>
      <c r="E73" s="79"/>
      <c r="F73" s="80"/>
      <c r="G73" s="77"/>
      <c r="H73" s="81"/>
      <c r="I73" s="82"/>
      <c r="J73" s="82"/>
      <c r="K73" s="51"/>
      <c r="L73" s="83">
        <v>73</v>
      </c>
      <c r="M73" s="83"/>
      <c r="N73" s="84">
        <v>1</v>
      </c>
      <c r="O73" s="93" t="str">
        <f>REPLACE(INDEX(GroupVertices[Group], MATCH(Edges[[#This Row],[Vertex 1]],GroupVertices[Vertex],0)),1,1,"")</f>
        <v>1</v>
      </c>
      <c r="P73" s="93" t="str">
        <f>REPLACE(INDEX(GroupVertices[Group], MATCH(Edges[[#This Row],[Vertex 2]],GroupVertices[Vertex],0)),1,1,"")</f>
        <v>1</v>
      </c>
    </row>
    <row r="74" spans="1:16" ht="14.25" customHeight="1" thickTop="1" thickBot="1" x14ac:dyDescent="0.3">
      <c r="A74" s="76" t="s">
        <v>255</v>
      </c>
      <c r="B74" s="76" t="s">
        <v>258</v>
      </c>
      <c r="C74" s="77"/>
      <c r="D74" s="78">
        <v>1</v>
      </c>
      <c r="E74" s="79"/>
      <c r="F74" s="80"/>
      <c r="G74" s="77"/>
      <c r="H74" s="81"/>
      <c r="I74" s="82"/>
      <c r="J74" s="82"/>
      <c r="K74" s="51"/>
      <c r="L74" s="83">
        <v>74</v>
      </c>
      <c r="M74" s="83"/>
      <c r="N74" s="84">
        <v>1</v>
      </c>
      <c r="O74" s="93" t="str">
        <f>REPLACE(INDEX(GroupVertices[Group], MATCH(Edges[[#This Row],[Vertex 1]],GroupVertices[Vertex],0)),1,1,"")</f>
        <v>1</v>
      </c>
      <c r="P74" s="93" t="str">
        <f>REPLACE(INDEX(GroupVertices[Group], MATCH(Edges[[#This Row],[Vertex 2]],GroupVertices[Vertex],0)),1,1,"")</f>
        <v>1</v>
      </c>
    </row>
    <row r="75" spans="1:16" ht="14.25" customHeight="1" thickTop="1" thickBot="1" x14ac:dyDescent="0.3">
      <c r="A75" s="76" t="s">
        <v>255</v>
      </c>
      <c r="B75" s="76" t="s">
        <v>248</v>
      </c>
      <c r="C75" s="77"/>
      <c r="D75" s="78">
        <v>1</v>
      </c>
      <c r="E75" s="79"/>
      <c r="F75" s="80"/>
      <c r="G75" s="77"/>
      <c r="H75" s="81"/>
      <c r="I75" s="82"/>
      <c r="J75" s="82"/>
      <c r="K75" s="51"/>
      <c r="L75" s="83">
        <v>75</v>
      </c>
      <c r="M75" s="83"/>
      <c r="N75" s="84">
        <v>1</v>
      </c>
      <c r="O75" s="93" t="str">
        <f>REPLACE(INDEX(GroupVertices[Group], MATCH(Edges[[#This Row],[Vertex 1]],GroupVertices[Vertex],0)),1,1,"")</f>
        <v>1</v>
      </c>
      <c r="P75" s="93" t="str">
        <f>REPLACE(INDEX(GroupVertices[Group], MATCH(Edges[[#This Row],[Vertex 2]],GroupVertices[Vertex],0)),1,1,"")</f>
        <v>1</v>
      </c>
    </row>
    <row r="76" spans="1:16" ht="14.25" customHeight="1" thickTop="1" thickBot="1" x14ac:dyDescent="0.3">
      <c r="A76" s="76" t="s">
        <v>255</v>
      </c>
      <c r="B76" s="76" t="s">
        <v>259</v>
      </c>
      <c r="C76" s="77"/>
      <c r="D76" s="78">
        <v>1</v>
      </c>
      <c r="E76" s="79"/>
      <c r="F76" s="80"/>
      <c r="G76" s="77"/>
      <c r="H76" s="81"/>
      <c r="I76" s="82"/>
      <c r="J76" s="82"/>
      <c r="K76" s="51"/>
      <c r="L76" s="83">
        <v>76</v>
      </c>
      <c r="M76" s="83"/>
      <c r="N76" s="84">
        <v>1</v>
      </c>
      <c r="O76" s="93" t="str">
        <f>REPLACE(INDEX(GroupVertices[Group], MATCH(Edges[[#This Row],[Vertex 1]],GroupVertices[Vertex],0)),1,1,"")</f>
        <v>1</v>
      </c>
      <c r="P76" s="93" t="str">
        <f>REPLACE(INDEX(GroupVertices[Group], MATCH(Edges[[#This Row],[Vertex 2]],GroupVertices[Vertex],0)),1,1,"")</f>
        <v>1</v>
      </c>
    </row>
    <row r="77" spans="1:16" ht="14.25" customHeight="1" thickTop="1" thickBot="1" x14ac:dyDescent="0.3">
      <c r="A77" s="76" t="s">
        <v>260</v>
      </c>
      <c r="B77" s="76" t="s">
        <v>261</v>
      </c>
      <c r="C77" s="77"/>
      <c r="D77" s="78">
        <v>1</v>
      </c>
      <c r="E77" s="79"/>
      <c r="F77" s="80"/>
      <c r="G77" s="77"/>
      <c r="H77" s="81"/>
      <c r="I77" s="82"/>
      <c r="J77" s="82"/>
      <c r="K77" s="51"/>
      <c r="L77" s="83">
        <v>77</v>
      </c>
      <c r="M77" s="83"/>
      <c r="N77" s="84">
        <v>1</v>
      </c>
      <c r="O77" s="93" t="str">
        <f>REPLACE(INDEX(GroupVertices[Group], MATCH(Edges[[#This Row],[Vertex 1]],GroupVertices[Vertex],0)),1,1,"")</f>
        <v>1</v>
      </c>
      <c r="P77" s="93" t="str">
        <f>REPLACE(INDEX(GroupVertices[Group], MATCH(Edges[[#This Row],[Vertex 2]],GroupVertices[Vertex],0)),1,1,"")</f>
        <v>1</v>
      </c>
    </row>
    <row r="78" spans="1:16" ht="14.25" customHeight="1" thickTop="1" thickBot="1" x14ac:dyDescent="0.3">
      <c r="A78" s="76" t="s">
        <v>260</v>
      </c>
      <c r="B78" s="76" t="s">
        <v>233</v>
      </c>
      <c r="C78" s="77"/>
      <c r="D78" s="78">
        <v>1.3103448275862069</v>
      </c>
      <c r="E78" s="79"/>
      <c r="F78" s="80"/>
      <c r="G78" s="77"/>
      <c r="H78" s="81"/>
      <c r="I78" s="82"/>
      <c r="J78" s="82"/>
      <c r="K78" s="51"/>
      <c r="L78" s="83">
        <v>78</v>
      </c>
      <c r="M78" s="83"/>
      <c r="N78" s="84">
        <v>2</v>
      </c>
      <c r="O78" s="93" t="str">
        <f>REPLACE(INDEX(GroupVertices[Group], MATCH(Edges[[#This Row],[Vertex 1]],GroupVertices[Vertex],0)),1,1,"")</f>
        <v>1</v>
      </c>
      <c r="P78" s="93" t="str">
        <f>REPLACE(INDEX(GroupVertices[Group], MATCH(Edges[[#This Row],[Vertex 2]],GroupVertices[Vertex],0)),1,1,"")</f>
        <v>1</v>
      </c>
    </row>
    <row r="79" spans="1:16" ht="14.25" customHeight="1" thickTop="1" thickBot="1" x14ac:dyDescent="0.3">
      <c r="A79" s="76" t="s">
        <v>262</v>
      </c>
      <c r="B79" s="76" t="s">
        <v>263</v>
      </c>
      <c r="C79" s="77"/>
      <c r="D79" s="78">
        <v>1.3103448275862069</v>
      </c>
      <c r="E79" s="79"/>
      <c r="F79" s="80"/>
      <c r="G79" s="77"/>
      <c r="H79" s="81"/>
      <c r="I79" s="82"/>
      <c r="J79" s="82"/>
      <c r="K79" s="51"/>
      <c r="L79" s="83">
        <v>79</v>
      </c>
      <c r="M79" s="83"/>
      <c r="N79" s="84">
        <v>2</v>
      </c>
      <c r="O79" s="93" t="str">
        <f>REPLACE(INDEX(GroupVertices[Group], MATCH(Edges[[#This Row],[Vertex 1]],GroupVertices[Vertex],0)),1,1,"")</f>
        <v>22</v>
      </c>
      <c r="P79" s="93" t="str">
        <f>REPLACE(INDEX(GroupVertices[Group], MATCH(Edges[[#This Row],[Vertex 2]],GroupVertices[Vertex],0)),1,1,"")</f>
        <v>22</v>
      </c>
    </row>
    <row r="80" spans="1:16" ht="14.25" customHeight="1" thickTop="1" thickBot="1" x14ac:dyDescent="0.3">
      <c r="A80" s="76" t="s">
        <v>262</v>
      </c>
      <c r="B80" s="76" t="s">
        <v>264</v>
      </c>
      <c r="C80" s="77"/>
      <c r="D80" s="78">
        <v>1.3103448275862069</v>
      </c>
      <c r="E80" s="79"/>
      <c r="F80" s="80"/>
      <c r="G80" s="77"/>
      <c r="H80" s="81"/>
      <c r="I80" s="82"/>
      <c r="J80" s="82"/>
      <c r="K80" s="51"/>
      <c r="L80" s="83">
        <v>80</v>
      </c>
      <c r="M80" s="83"/>
      <c r="N80" s="84">
        <v>2</v>
      </c>
      <c r="O80" s="93" t="str">
        <f>REPLACE(INDEX(GroupVertices[Group], MATCH(Edges[[#This Row],[Vertex 1]],GroupVertices[Vertex],0)),1,1,"")</f>
        <v>22</v>
      </c>
      <c r="P80" s="93" t="str">
        <f>REPLACE(INDEX(GroupVertices[Group], MATCH(Edges[[#This Row],[Vertex 2]],GroupVertices[Vertex],0)),1,1,"")</f>
        <v>22</v>
      </c>
    </row>
    <row r="81" spans="1:16" ht="14.25" customHeight="1" thickTop="1" thickBot="1" x14ac:dyDescent="0.3">
      <c r="A81" s="76" t="s">
        <v>265</v>
      </c>
      <c r="B81" s="76" t="s">
        <v>266</v>
      </c>
      <c r="C81" s="77"/>
      <c r="D81" s="78">
        <v>2.5517241379310347</v>
      </c>
      <c r="E81" s="79"/>
      <c r="F81" s="80"/>
      <c r="G81" s="77"/>
      <c r="H81" s="81"/>
      <c r="I81" s="82"/>
      <c r="J81" s="82"/>
      <c r="K81" s="51"/>
      <c r="L81" s="83">
        <v>81</v>
      </c>
      <c r="M81" s="83"/>
      <c r="N81" s="84">
        <v>6</v>
      </c>
      <c r="O81" s="93" t="str">
        <f>REPLACE(INDEX(GroupVertices[Group], MATCH(Edges[[#This Row],[Vertex 1]],GroupVertices[Vertex],0)),1,1,"")</f>
        <v>43</v>
      </c>
      <c r="P81" s="93" t="str">
        <f>REPLACE(INDEX(GroupVertices[Group], MATCH(Edges[[#This Row],[Vertex 2]],GroupVertices[Vertex],0)),1,1,"")</f>
        <v>43</v>
      </c>
    </row>
    <row r="82" spans="1:16" ht="14.25" customHeight="1" thickTop="1" thickBot="1" x14ac:dyDescent="0.3">
      <c r="A82" s="76" t="s">
        <v>267</v>
      </c>
      <c r="B82" s="76" t="s">
        <v>243</v>
      </c>
      <c r="C82" s="77"/>
      <c r="D82" s="78">
        <v>1</v>
      </c>
      <c r="E82" s="79"/>
      <c r="F82" s="80"/>
      <c r="G82" s="77"/>
      <c r="H82" s="81"/>
      <c r="I82" s="82"/>
      <c r="J82" s="82"/>
      <c r="K82" s="51"/>
      <c r="L82" s="83">
        <v>82</v>
      </c>
      <c r="M82" s="83"/>
      <c r="N82" s="84">
        <v>1</v>
      </c>
      <c r="O82" s="93" t="str">
        <f>REPLACE(INDEX(GroupVertices[Group], MATCH(Edges[[#This Row],[Vertex 1]],GroupVertices[Vertex],0)),1,1,"")</f>
        <v>1</v>
      </c>
      <c r="P82" s="93" t="str">
        <f>REPLACE(INDEX(GroupVertices[Group], MATCH(Edges[[#This Row],[Vertex 2]],GroupVertices[Vertex],0)),1,1,"")</f>
        <v>1</v>
      </c>
    </row>
    <row r="83" spans="1:16" ht="14.25" customHeight="1" thickTop="1" thickBot="1" x14ac:dyDescent="0.3">
      <c r="A83" s="76" t="s">
        <v>267</v>
      </c>
      <c r="B83" s="76" t="s">
        <v>268</v>
      </c>
      <c r="C83" s="77"/>
      <c r="D83" s="78">
        <v>1</v>
      </c>
      <c r="E83" s="79"/>
      <c r="F83" s="80"/>
      <c r="G83" s="77"/>
      <c r="H83" s="81"/>
      <c r="I83" s="82"/>
      <c r="J83" s="82"/>
      <c r="K83" s="51"/>
      <c r="L83" s="83">
        <v>83</v>
      </c>
      <c r="M83" s="83"/>
      <c r="N83" s="84">
        <v>1</v>
      </c>
      <c r="O83" s="93" t="str">
        <f>REPLACE(INDEX(GroupVertices[Group], MATCH(Edges[[#This Row],[Vertex 1]],GroupVertices[Vertex],0)),1,1,"")</f>
        <v>1</v>
      </c>
      <c r="P83" s="93" t="str">
        <f>REPLACE(INDEX(GroupVertices[Group], MATCH(Edges[[#This Row],[Vertex 2]],GroupVertices[Vertex],0)),1,1,"")</f>
        <v>1</v>
      </c>
    </row>
    <row r="84" spans="1:16" ht="14.25" customHeight="1" thickTop="1" thickBot="1" x14ac:dyDescent="0.3">
      <c r="A84" s="76" t="s">
        <v>267</v>
      </c>
      <c r="B84" s="76" t="s">
        <v>248</v>
      </c>
      <c r="C84" s="77"/>
      <c r="D84" s="78">
        <v>1</v>
      </c>
      <c r="E84" s="79"/>
      <c r="F84" s="80"/>
      <c r="G84" s="77"/>
      <c r="H84" s="81"/>
      <c r="I84" s="82"/>
      <c r="J84" s="82"/>
      <c r="K84" s="51"/>
      <c r="L84" s="83">
        <v>84</v>
      </c>
      <c r="M84" s="83"/>
      <c r="N84" s="84">
        <v>1</v>
      </c>
      <c r="O84" s="93" t="str">
        <f>REPLACE(INDEX(GroupVertices[Group], MATCH(Edges[[#This Row],[Vertex 1]],GroupVertices[Vertex],0)),1,1,"")</f>
        <v>1</v>
      </c>
      <c r="P84" s="93" t="str">
        <f>REPLACE(INDEX(GroupVertices[Group], MATCH(Edges[[#This Row],[Vertex 2]],GroupVertices[Vertex],0)),1,1,"")</f>
        <v>1</v>
      </c>
    </row>
    <row r="85" spans="1:16" ht="14.25" customHeight="1" thickTop="1" thickBot="1" x14ac:dyDescent="0.3">
      <c r="A85" s="76" t="s">
        <v>239</v>
      </c>
      <c r="B85" s="76" t="s">
        <v>269</v>
      </c>
      <c r="C85" s="77"/>
      <c r="D85" s="78">
        <v>1</v>
      </c>
      <c r="E85" s="79"/>
      <c r="F85" s="80"/>
      <c r="G85" s="77"/>
      <c r="H85" s="81"/>
      <c r="I85" s="82"/>
      <c r="J85" s="82"/>
      <c r="K85" s="51"/>
      <c r="L85" s="83">
        <v>85</v>
      </c>
      <c r="M85" s="83"/>
      <c r="N85" s="84">
        <v>1</v>
      </c>
      <c r="O85" s="93" t="str">
        <f>REPLACE(INDEX(GroupVertices[Group], MATCH(Edges[[#This Row],[Vertex 1]],GroupVertices[Vertex],0)),1,1,"")</f>
        <v>1</v>
      </c>
      <c r="P85" s="93" t="str">
        <f>REPLACE(INDEX(GroupVertices[Group], MATCH(Edges[[#This Row],[Vertex 2]],GroupVertices[Vertex],0)),1,1,"")</f>
        <v>1</v>
      </c>
    </row>
    <row r="86" spans="1:16" ht="14.25" customHeight="1" thickTop="1" thickBot="1" x14ac:dyDescent="0.3">
      <c r="A86" s="76" t="s">
        <v>239</v>
      </c>
      <c r="B86" s="76" t="s">
        <v>248</v>
      </c>
      <c r="C86" s="77"/>
      <c r="D86" s="78">
        <v>1</v>
      </c>
      <c r="E86" s="79"/>
      <c r="F86" s="80"/>
      <c r="G86" s="77"/>
      <c r="H86" s="81"/>
      <c r="I86" s="82"/>
      <c r="J86" s="82"/>
      <c r="K86" s="51"/>
      <c r="L86" s="83">
        <v>86</v>
      </c>
      <c r="M86" s="83"/>
      <c r="N86" s="84">
        <v>1</v>
      </c>
      <c r="O86" s="93" t="str">
        <f>REPLACE(INDEX(GroupVertices[Group], MATCH(Edges[[#This Row],[Vertex 1]],GroupVertices[Vertex],0)),1,1,"")</f>
        <v>1</v>
      </c>
      <c r="P86" s="93" t="str">
        <f>REPLACE(INDEX(GroupVertices[Group], MATCH(Edges[[#This Row],[Vertex 2]],GroupVertices[Vertex],0)),1,1,"")</f>
        <v>1</v>
      </c>
    </row>
    <row r="87" spans="1:16" ht="14.25" customHeight="1" thickTop="1" thickBot="1" x14ac:dyDescent="0.3">
      <c r="A87" s="76" t="s">
        <v>270</v>
      </c>
      <c r="B87" s="76" t="s">
        <v>271</v>
      </c>
      <c r="C87" s="77"/>
      <c r="D87" s="78">
        <v>1</v>
      </c>
      <c r="E87" s="79"/>
      <c r="F87" s="80"/>
      <c r="G87" s="77"/>
      <c r="H87" s="81"/>
      <c r="I87" s="82"/>
      <c r="J87" s="82"/>
      <c r="K87" s="51"/>
      <c r="L87" s="83">
        <v>87</v>
      </c>
      <c r="M87" s="83"/>
      <c r="N87" s="84">
        <v>1</v>
      </c>
      <c r="O87" s="93" t="str">
        <f>REPLACE(INDEX(GroupVertices[Group], MATCH(Edges[[#This Row],[Vertex 1]],GroupVertices[Vertex],0)),1,1,"")</f>
        <v>1</v>
      </c>
      <c r="P87" s="93" t="str">
        <f>REPLACE(INDEX(GroupVertices[Group], MATCH(Edges[[#This Row],[Vertex 2]],GroupVertices[Vertex],0)),1,1,"")</f>
        <v>1</v>
      </c>
    </row>
    <row r="88" spans="1:16" ht="14.25" customHeight="1" thickTop="1" thickBot="1" x14ac:dyDescent="0.3">
      <c r="A88" s="76" t="s">
        <v>270</v>
      </c>
      <c r="B88" s="76" t="s">
        <v>272</v>
      </c>
      <c r="C88" s="77"/>
      <c r="D88" s="78">
        <v>1</v>
      </c>
      <c r="E88" s="79"/>
      <c r="F88" s="80"/>
      <c r="G88" s="77"/>
      <c r="H88" s="81"/>
      <c r="I88" s="82"/>
      <c r="J88" s="82"/>
      <c r="K88" s="51"/>
      <c r="L88" s="83">
        <v>88</v>
      </c>
      <c r="M88" s="83"/>
      <c r="N88" s="84">
        <v>1</v>
      </c>
      <c r="O88" s="93" t="str">
        <f>REPLACE(INDEX(GroupVertices[Group], MATCH(Edges[[#This Row],[Vertex 1]],GroupVertices[Vertex],0)),1,1,"")</f>
        <v>1</v>
      </c>
      <c r="P88" s="93" t="str">
        <f>REPLACE(INDEX(GroupVertices[Group], MATCH(Edges[[#This Row],[Vertex 2]],GroupVertices[Vertex],0)),1,1,"")</f>
        <v>1</v>
      </c>
    </row>
    <row r="89" spans="1:16" ht="14.25" customHeight="1" thickTop="1" thickBot="1" x14ac:dyDescent="0.3">
      <c r="A89" s="76" t="s">
        <v>273</v>
      </c>
      <c r="B89" s="76" t="s">
        <v>269</v>
      </c>
      <c r="C89" s="77"/>
      <c r="D89" s="78">
        <v>1.6206896551724137</v>
      </c>
      <c r="E89" s="79"/>
      <c r="F89" s="80"/>
      <c r="G89" s="77"/>
      <c r="H89" s="81"/>
      <c r="I89" s="82"/>
      <c r="J89" s="82"/>
      <c r="K89" s="51"/>
      <c r="L89" s="83">
        <v>89</v>
      </c>
      <c r="M89" s="83"/>
      <c r="N89" s="84">
        <v>3</v>
      </c>
      <c r="O89" s="93" t="str">
        <f>REPLACE(INDEX(GroupVertices[Group], MATCH(Edges[[#This Row],[Vertex 1]],GroupVertices[Vertex],0)),1,1,"")</f>
        <v>1</v>
      </c>
      <c r="P89" s="93" t="str">
        <f>REPLACE(INDEX(GroupVertices[Group], MATCH(Edges[[#This Row],[Vertex 2]],GroupVertices[Vertex],0)),1,1,"")</f>
        <v>1</v>
      </c>
    </row>
    <row r="90" spans="1:16" ht="14.25" customHeight="1" thickTop="1" thickBot="1" x14ac:dyDescent="0.3">
      <c r="A90" s="76" t="s">
        <v>273</v>
      </c>
      <c r="B90" s="76" t="s">
        <v>274</v>
      </c>
      <c r="C90" s="77"/>
      <c r="D90" s="78">
        <v>1</v>
      </c>
      <c r="E90" s="79"/>
      <c r="F90" s="80"/>
      <c r="G90" s="77"/>
      <c r="H90" s="81"/>
      <c r="I90" s="82"/>
      <c r="J90" s="82"/>
      <c r="K90" s="51"/>
      <c r="L90" s="83">
        <v>90</v>
      </c>
      <c r="M90" s="83"/>
      <c r="N90" s="84">
        <v>1</v>
      </c>
      <c r="O90" s="93" t="str">
        <f>REPLACE(INDEX(GroupVertices[Group], MATCH(Edges[[#This Row],[Vertex 1]],GroupVertices[Vertex],0)),1,1,"")</f>
        <v>1</v>
      </c>
      <c r="P90" s="93" t="str">
        <f>REPLACE(INDEX(GroupVertices[Group], MATCH(Edges[[#This Row],[Vertex 2]],GroupVertices[Vertex],0)),1,1,"")</f>
        <v>1</v>
      </c>
    </row>
    <row r="91" spans="1:16" ht="14.25" customHeight="1" thickTop="1" thickBot="1" x14ac:dyDescent="0.3">
      <c r="A91" s="76" t="s">
        <v>275</v>
      </c>
      <c r="B91" s="76" t="s">
        <v>276</v>
      </c>
      <c r="C91" s="77"/>
      <c r="D91" s="78">
        <v>1</v>
      </c>
      <c r="E91" s="79"/>
      <c r="F91" s="80"/>
      <c r="G91" s="77"/>
      <c r="H91" s="81"/>
      <c r="I91" s="82"/>
      <c r="J91" s="82"/>
      <c r="K91" s="51"/>
      <c r="L91" s="83">
        <v>91</v>
      </c>
      <c r="M91" s="83"/>
      <c r="N91" s="84">
        <v>1</v>
      </c>
      <c r="O91" s="93" t="str">
        <f>REPLACE(INDEX(GroupVertices[Group], MATCH(Edges[[#This Row],[Vertex 1]],GroupVertices[Vertex],0)),1,1,"")</f>
        <v>1</v>
      </c>
      <c r="P91" s="93" t="str">
        <f>REPLACE(INDEX(GroupVertices[Group], MATCH(Edges[[#This Row],[Vertex 2]],GroupVertices[Vertex],0)),1,1,"")</f>
        <v>1</v>
      </c>
    </row>
    <row r="92" spans="1:16" ht="14.25" customHeight="1" thickTop="1" thickBot="1" x14ac:dyDescent="0.3">
      <c r="A92" s="76" t="s">
        <v>275</v>
      </c>
      <c r="B92" s="76" t="s">
        <v>240</v>
      </c>
      <c r="C92" s="77"/>
      <c r="D92" s="78">
        <v>1</v>
      </c>
      <c r="E92" s="79"/>
      <c r="F92" s="80"/>
      <c r="G92" s="77"/>
      <c r="H92" s="81"/>
      <c r="I92" s="82"/>
      <c r="J92" s="82"/>
      <c r="K92" s="51"/>
      <c r="L92" s="83">
        <v>92</v>
      </c>
      <c r="M92" s="83"/>
      <c r="N92" s="84">
        <v>1</v>
      </c>
      <c r="O92" s="93" t="str">
        <f>REPLACE(INDEX(GroupVertices[Group], MATCH(Edges[[#This Row],[Vertex 1]],GroupVertices[Vertex],0)),1,1,"")</f>
        <v>1</v>
      </c>
      <c r="P92" s="93" t="str">
        <f>REPLACE(INDEX(GroupVertices[Group], MATCH(Edges[[#This Row],[Vertex 2]],GroupVertices[Vertex],0)),1,1,"")</f>
        <v>1</v>
      </c>
    </row>
    <row r="93" spans="1:16" ht="14.25" customHeight="1" thickTop="1" thickBot="1" x14ac:dyDescent="0.3">
      <c r="A93" s="76" t="s">
        <v>275</v>
      </c>
      <c r="B93" s="76" t="s">
        <v>217</v>
      </c>
      <c r="C93" s="77"/>
      <c r="D93" s="78">
        <v>1.3103448275862069</v>
      </c>
      <c r="E93" s="79"/>
      <c r="F93" s="80"/>
      <c r="G93" s="77"/>
      <c r="H93" s="81"/>
      <c r="I93" s="82"/>
      <c r="J93" s="82"/>
      <c r="K93" s="51"/>
      <c r="L93" s="83">
        <v>93</v>
      </c>
      <c r="M93" s="83"/>
      <c r="N93" s="84">
        <v>2</v>
      </c>
      <c r="O93" s="93" t="str">
        <f>REPLACE(INDEX(GroupVertices[Group], MATCH(Edges[[#This Row],[Vertex 1]],GroupVertices[Vertex],0)),1,1,"")</f>
        <v>1</v>
      </c>
      <c r="P93" s="93" t="str">
        <f>REPLACE(INDEX(GroupVertices[Group], MATCH(Edges[[#This Row],[Vertex 2]],GroupVertices[Vertex],0)),1,1,"")</f>
        <v>1</v>
      </c>
    </row>
    <row r="94" spans="1:16" ht="14.25" customHeight="1" thickTop="1" thickBot="1" x14ac:dyDescent="0.3">
      <c r="A94" s="76" t="s">
        <v>276</v>
      </c>
      <c r="B94" s="76" t="s">
        <v>240</v>
      </c>
      <c r="C94" s="77"/>
      <c r="D94" s="78">
        <v>1</v>
      </c>
      <c r="E94" s="79"/>
      <c r="F94" s="80"/>
      <c r="G94" s="77"/>
      <c r="H94" s="81"/>
      <c r="I94" s="82"/>
      <c r="J94" s="82"/>
      <c r="K94" s="51"/>
      <c r="L94" s="83">
        <v>94</v>
      </c>
      <c r="M94" s="83"/>
      <c r="N94" s="84">
        <v>1</v>
      </c>
      <c r="O94" s="93" t="str">
        <f>REPLACE(INDEX(GroupVertices[Group], MATCH(Edges[[#This Row],[Vertex 1]],GroupVertices[Vertex],0)),1,1,"")</f>
        <v>1</v>
      </c>
      <c r="P94" s="93" t="str">
        <f>REPLACE(INDEX(GroupVertices[Group], MATCH(Edges[[#This Row],[Vertex 2]],GroupVertices[Vertex],0)),1,1,"")</f>
        <v>1</v>
      </c>
    </row>
    <row r="95" spans="1:16" ht="14.25" customHeight="1" thickTop="1" thickBot="1" x14ac:dyDescent="0.3">
      <c r="A95" s="76" t="s">
        <v>277</v>
      </c>
      <c r="B95" s="76" t="s">
        <v>426</v>
      </c>
      <c r="C95" s="77"/>
      <c r="D95" s="78">
        <v>1</v>
      </c>
      <c r="E95" s="79"/>
      <c r="F95" s="80"/>
      <c r="G95" s="77"/>
      <c r="H95" s="81"/>
      <c r="I95" s="82"/>
      <c r="J95" s="82"/>
      <c r="K95" s="51"/>
      <c r="L95" s="83">
        <v>95</v>
      </c>
      <c r="M95" s="83"/>
      <c r="N95" s="84">
        <v>1</v>
      </c>
      <c r="O95" s="93" t="str">
        <f>REPLACE(INDEX(GroupVertices[Group], MATCH(Edges[[#This Row],[Vertex 1]],GroupVertices[Vertex],0)),1,1,"")</f>
        <v>1</v>
      </c>
      <c r="P95" s="93" t="str">
        <f>REPLACE(INDEX(GroupVertices[Group], MATCH(Edges[[#This Row],[Vertex 2]],GroupVertices[Vertex],0)),1,1,"")</f>
        <v>1</v>
      </c>
    </row>
    <row r="96" spans="1:16" ht="14.25" customHeight="1" thickTop="1" thickBot="1" x14ac:dyDescent="0.3">
      <c r="A96" s="76" t="s">
        <v>277</v>
      </c>
      <c r="B96" s="76" t="s">
        <v>268</v>
      </c>
      <c r="C96" s="77"/>
      <c r="D96" s="78">
        <v>1</v>
      </c>
      <c r="E96" s="79"/>
      <c r="F96" s="80"/>
      <c r="G96" s="77"/>
      <c r="H96" s="81"/>
      <c r="I96" s="82"/>
      <c r="J96" s="82"/>
      <c r="K96" s="51"/>
      <c r="L96" s="83">
        <v>96</v>
      </c>
      <c r="M96" s="83"/>
      <c r="N96" s="84">
        <v>1</v>
      </c>
      <c r="O96" s="93" t="str">
        <f>REPLACE(INDEX(GroupVertices[Group], MATCH(Edges[[#This Row],[Vertex 1]],GroupVertices[Vertex],0)),1,1,"")</f>
        <v>1</v>
      </c>
      <c r="P96" s="93" t="str">
        <f>REPLACE(INDEX(GroupVertices[Group], MATCH(Edges[[#This Row],[Vertex 2]],GroupVertices[Vertex],0)),1,1,"")</f>
        <v>1</v>
      </c>
    </row>
    <row r="97" spans="1:16" ht="14.25" customHeight="1" thickTop="1" thickBot="1" x14ac:dyDescent="0.3">
      <c r="A97" s="76" t="s">
        <v>278</v>
      </c>
      <c r="B97" s="76" t="s">
        <v>204</v>
      </c>
      <c r="C97" s="77"/>
      <c r="D97" s="78">
        <v>1</v>
      </c>
      <c r="E97" s="79"/>
      <c r="F97" s="80"/>
      <c r="G97" s="77"/>
      <c r="H97" s="81"/>
      <c r="I97" s="82"/>
      <c r="J97" s="82"/>
      <c r="K97" s="51"/>
      <c r="L97" s="83">
        <v>97</v>
      </c>
      <c r="M97" s="83"/>
      <c r="N97" s="84">
        <v>1</v>
      </c>
      <c r="O97" s="93" t="str">
        <f>REPLACE(INDEX(GroupVertices[Group], MATCH(Edges[[#This Row],[Vertex 1]],GroupVertices[Vertex],0)),1,1,"")</f>
        <v>1</v>
      </c>
      <c r="P97" s="93" t="str">
        <f>REPLACE(INDEX(GroupVertices[Group], MATCH(Edges[[#This Row],[Vertex 2]],GroupVertices[Vertex],0)),1,1,"")</f>
        <v>1</v>
      </c>
    </row>
    <row r="98" spans="1:16" ht="14.25" customHeight="1" thickTop="1" thickBot="1" x14ac:dyDescent="0.3">
      <c r="A98" s="76" t="s">
        <v>279</v>
      </c>
      <c r="B98" s="76" t="s">
        <v>280</v>
      </c>
      <c r="C98" s="77"/>
      <c r="D98" s="78">
        <v>1</v>
      </c>
      <c r="E98" s="79"/>
      <c r="F98" s="80"/>
      <c r="G98" s="77"/>
      <c r="H98" s="81"/>
      <c r="I98" s="82"/>
      <c r="J98" s="82"/>
      <c r="K98" s="51"/>
      <c r="L98" s="83">
        <v>98</v>
      </c>
      <c r="M98" s="83"/>
      <c r="N98" s="84">
        <v>1</v>
      </c>
      <c r="O98" s="93" t="str">
        <f>REPLACE(INDEX(GroupVertices[Group], MATCH(Edges[[#This Row],[Vertex 1]],GroupVertices[Vertex],0)),1,1,"")</f>
        <v>2</v>
      </c>
      <c r="P98" s="93" t="str">
        <f>REPLACE(INDEX(GroupVertices[Group], MATCH(Edges[[#This Row],[Vertex 2]],GroupVertices[Vertex],0)),1,1,"")</f>
        <v>2</v>
      </c>
    </row>
    <row r="99" spans="1:16" ht="14.25" customHeight="1" thickTop="1" thickBot="1" x14ac:dyDescent="0.3">
      <c r="A99" s="76" t="s">
        <v>279</v>
      </c>
      <c r="B99" s="76" t="s">
        <v>281</v>
      </c>
      <c r="C99" s="77"/>
      <c r="D99" s="78">
        <v>1</v>
      </c>
      <c r="E99" s="79"/>
      <c r="F99" s="80"/>
      <c r="G99" s="77"/>
      <c r="H99" s="81"/>
      <c r="I99" s="82"/>
      <c r="J99" s="82"/>
      <c r="K99" s="51"/>
      <c r="L99" s="83">
        <v>99</v>
      </c>
      <c r="M99" s="83"/>
      <c r="N99" s="84">
        <v>1</v>
      </c>
      <c r="O99" s="93" t="str">
        <f>REPLACE(INDEX(GroupVertices[Group], MATCH(Edges[[#This Row],[Vertex 1]],GroupVertices[Vertex],0)),1,1,"")</f>
        <v>2</v>
      </c>
      <c r="P99" s="93" t="str">
        <f>REPLACE(INDEX(GroupVertices[Group], MATCH(Edges[[#This Row],[Vertex 2]],GroupVertices[Vertex],0)),1,1,"")</f>
        <v>2</v>
      </c>
    </row>
    <row r="100" spans="1:16" ht="14.25" customHeight="1" thickTop="1" thickBot="1" x14ac:dyDescent="0.3">
      <c r="A100" s="76" t="s">
        <v>279</v>
      </c>
      <c r="B100" s="76" t="s">
        <v>282</v>
      </c>
      <c r="C100" s="77"/>
      <c r="D100" s="78">
        <v>1</v>
      </c>
      <c r="E100" s="79"/>
      <c r="F100" s="80"/>
      <c r="G100" s="77"/>
      <c r="H100" s="81"/>
      <c r="I100" s="82"/>
      <c r="J100" s="82"/>
      <c r="K100" s="51"/>
      <c r="L100" s="83">
        <v>100</v>
      </c>
      <c r="M100" s="83"/>
      <c r="N100" s="84">
        <v>1</v>
      </c>
      <c r="O100" s="93" t="str">
        <f>REPLACE(INDEX(GroupVertices[Group], MATCH(Edges[[#This Row],[Vertex 1]],GroupVertices[Vertex],0)),1,1,"")</f>
        <v>2</v>
      </c>
      <c r="P100" s="93" t="str">
        <f>REPLACE(INDEX(GroupVertices[Group], MATCH(Edges[[#This Row],[Vertex 2]],GroupVertices[Vertex],0)),1,1,"")</f>
        <v>2</v>
      </c>
    </row>
    <row r="101" spans="1:16" ht="14.25" customHeight="1" thickTop="1" thickBot="1" x14ac:dyDescent="0.3">
      <c r="A101" s="76" t="s">
        <v>279</v>
      </c>
      <c r="B101" s="76" t="s">
        <v>283</v>
      </c>
      <c r="C101" s="77"/>
      <c r="D101" s="78">
        <v>1</v>
      </c>
      <c r="E101" s="79"/>
      <c r="F101" s="80"/>
      <c r="G101" s="77"/>
      <c r="H101" s="81"/>
      <c r="I101" s="82"/>
      <c r="J101" s="82"/>
      <c r="K101" s="51"/>
      <c r="L101" s="83">
        <v>101</v>
      </c>
      <c r="M101" s="83"/>
      <c r="N101" s="84">
        <v>1</v>
      </c>
      <c r="O101" s="93" t="str">
        <f>REPLACE(INDEX(GroupVertices[Group], MATCH(Edges[[#This Row],[Vertex 1]],GroupVertices[Vertex],0)),1,1,"")</f>
        <v>2</v>
      </c>
      <c r="P101" s="93" t="str">
        <f>REPLACE(INDEX(GroupVertices[Group], MATCH(Edges[[#This Row],[Vertex 2]],GroupVertices[Vertex],0)),1,1,"")</f>
        <v>2</v>
      </c>
    </row>
    <row r="102" spans="1:16" ht="14.25" customHeight="1" thickTop="1" thickBot="1" x14ac:dyDescent="0.3">
      <c r="A102" s="76" t="s">
        <v>279</v>
      </c>
      <c r="B102" s="76" t="s">
        <v>284</v>
      </c>
      <c r="C102" s="77"/>
      <c r="D102" s="78">
        <v>1</v>
      </c>
      <c r="E102" s="79"/>
      <c r="F102" s="80"/>
      <c r="G102" s="77"/>
      <c r="H102" s="81"/>
      <c r="I102" s="82"/>
      <c r="J102" s="82"/>
      <c r="K102" s="51"/>
      <c r="L102" s="83">
        <v>102</v>
      </c>
      <c r="M102" s="83"/>
      <c r="N102" s="84">
        <v>1</v>
      </c>
      <c r="O102" s="93" t="str">
        <f>REPLACE(INDEX(GroupVertices[Group], MATCH(Edges[[#This Row],[Vertex 1]],GroupVertices[Vertex],0)),1,1,"")</f>
        <v>2</v>
      </c>
      <c r="P102" s="93" t="str">
        <f>REPLACE(INDEX(GroupVertices[Group], MATCH(Edges[[#This Row],[Vertex 2]],GroupVertices[Vertex],0)),1,1,"")</f>
        <v>2</v>
      </c>
    </row>
    <row r="103" spans="1:16" ht="14.25" customHeight="1" thickTop="1" thickBot="1" x14ac:dyDescent="0.3">
      <c r="A103" s="76" t="s">
        <v>279</v>
      </c>
      <c r="B103" s="76" t="s">
        <v>285</v>
      </c>
      <c r="C103" s="77"/>
      <c r="D103" s="78">
        <v>1</v>
      </c>
      <c r="E103" s="79"/>
      <c r="F103" s="80"/>
      <c r="G103" s="77"/>
      <c r="H103" s="81"/>
      <c r="I103" s="82"/>
      <c r="J103" s="82"/>
      <c r="K103" s="51"/>
      <c r="L103" s="83">
        <v>103</v>
      </c>
      <c r="M103" s="83"/>
      <c r="N103" s="84">
        <v>1</v>
      </c>
      <c r="O103" s="93" t="str">
        <f>REPLACE(INDEX(GroupVertices[Group], MATCH(Edges[[#This Row],[Vertex 1]],GroupVertices[Vertex],0)),1,1,"")</f>
        <v>2</v>
      </c>
      <c r="P103" s="93" t="str">
        <f>REPLACE(INDEX(GroupVertices[Group], MATCH(Edges[[#This Row],[Vertex 2]],GroupVertices[Vertex],0)),1,1,"")</f>
        <v>2</v>
      </c>
    </row>
    <row r="104" spans="1:16" ht="14.25" customHeight="1" thickTop="1" thickBot="1" x14ac:dyDescent="0.3">
      <c r="A104" s="76" t="s">
        <v>286</v>
      </c>
      <c r="B104" s="76" t="s">
        <v>287</v>
      </c>
      <c r="C104" s="77"/>
      <c r="D104" s="78">
        <v>1</v>
      </c>
      <c r="E104" s="79"/>
      <c r="F104" s="80"/>
      <c r="G104" s="77"/>
      <c r="H104" s="81"/>
      <c r="I104" s="82"/>
      <c r="J104" s="82"/>
      <c r="K104" s="51"/>
      <c r="L104" s="83">
        <v>104</v>
      </c>
      <c r="M104" s="83"/>
      <c r="N104" s="84">
        <v>1</v>
      </c>
      <c r="O104" s="93" t="str">
        <f>REPLACE(INDEX(GroupVertices[Group], MATCH(Edges[[#This Row],[Vertex 1]],GroupVertices[Vertex],0)),1,1,"")</f>
        <v>7</v>
      </c>
      <c r="P104" s="93" t="str">
        <f>REPLACE(INDEX(GroupVertices[Group], MATCH(Edges[[#This Row],[Vertex 2]],GroupVertices[Vertex],0)),1,1,"")</f>
        <v>7</v>
      </c>
    </row>
    <row r="105" spans="1:16" ht="14.25" customHeight="1" thickTop="1" thickBot="1" x14ac:dyDescent="0.3">
      <c r="A105" s="76" t="s">
        <v>280</v>
      </c>
      <c r="B105" s="76" t="s">
        <v>282</v>
      </c>
      <c r="C105" s="77"/>
      <c r="D105" s="78">
        <v>1</v>
      </c>
      <c r="E105" s="79"/>
      <c r="F105" s="80"/>
      <c r="G105" s="77"/>
      <c r="H105" s="81"/>
      <c r="I105" s="82"/>
      <c r="J105" s="82"/>
      <c r="K105" s="51"/>
      <c r="L105" s="83">
        <v>105</v>
      </c>
      <c r="M105" s="83"/>
      <c r="N105" s="84">
        <v>1</v>
      </c>
      <c r="O105" s="93" t="str">
        <f>REPLACE(INDEX(GroupVertices[Group], MATCH(Edges[[#This Row],[Vertex 1]],GroupVertices[Vertex],0)),1,1,"")</f>
        <v>2</v>
      </c>
      <c r="P105" s="93" t="str">
        <f>REPLACE(INDEX(GroupVertices[Group], MATCH(Edges[[#This Row],[Vertex 2]],GroupVertices[Vertex],0)),1,1,"")</f>
        <v>2</v>
      </c>
    </row>
    <row r="106" spans="1:16" ht="14.25" customHeight="1" thickTop="1" thickBot="1" x14ac:dyDescent="0.3">
      <c r="A106" s="76" t="s">
        <v>280</v>
      </c>
      <c r="B106" s="76" t="s">
        <v>284</v>
      </c>
      <c r="C106" s="77"/>
      <c r="D106" s="78">
        <v>1</v>
      </c>
      <c r="E106" s="79"/>
      <c r="F106" s="80"/>
      <c r="G106" s="77"/>
      <c r="H106" s="81"/>
      <c r="I106" s="82"/>
      <c r="J106" s="82"/>
      <c r="K106" s="51"/>
      <c r="L106" s="83">
        <v>106</v>
      </c>
      <c r="M106" s="83"/>
      <c r="N106" s="84">
        <v>1</v>
      </c>
      <c r="O106" s="93" t="str">
        <f>REPLACE(INDEX(GroupVertices[Group], MATCH(Edges[[#This Row],[Vertex 1]],GroupVertices[Vertex],0)),1,1,"")</f>
        <v>2</v>
      </c>
      <c r="P106" s="93" t="str">
        <f>REPLACE(INDEX(GroupVertices[Group], MATCH(Edges[[#This Row],[Vertex 2]],GroupVertices[Vertex],0)),1,1,"")</f>
        <v>2</v>
      </c>
    </row>
    <row r="107" spans="1:16" ht="14.25" customHeight="1" thickTop="1" thickBot="1" x14ac:dyDescent="0.3">
      <c r="A107" s="76" t="s">
        <v>280</v>
      </c>
      <c r="B107" s="76" t="s">
        <v>285</v>
      </c>
      <c r="C107" s="77"/>
      <c r="D107" s="78">
        <v>1</v>
      </c>
      <c r="E107" s="79"/>
      <c r="F107" s="80"/>
      <c r="G107" s="77"/>
      <c r="H107" s="81"/>
      <c r="I107" s="82"/>
      <c r="J107" s="82"/>
      <c r="K107" s="51"/>
      <c r="L107" s="83">
        <v>107</v>
      </c>
      <c r="M107" s="83"/>
      <c r="N107" s="84">
        <v>1</v>
      </c>
      <c r="O107" s="93" t="str">
        <f>REPLACE(INDEX(GroupVertices[Group], MATCH(Edges[[#This Row],[Vertex 1]],GroupVertices[Vertex],0)),1,1,"")</f>
        <v>2</v>
      </c>
      <c r="P107" s="93" t="str">
        <f>REPLACE(INDEX(GroupVertices[Group], MATCH(Edges[[#This Row],[Vertex 2]],GroupVertices[Vertex],0)),1,1,"")</f>
        <v>2</v>
      </c>
    </row>
    <row r="108" spans="1:16" ht="14.25" customHeight="1" thickTop="1" thickBot="1" x14ac:dyDescent="0.3">
      <c r="A108" s="76" t="s">
        <v>288</v>
      </c>
      <c r="B108" s="76" t="s">
        <v>289</v>
      </c>
      <c r="C108" s="77"/>
      <c r="D108" s="78">
        <v>1.9310344827586206</v>
      </c>
      <c r="E108" s="79"/>
      <c r="F108" s="80"/>
      <c r="G108" s="77"/>
      <c r="H108" s="81"/>
      <c r="I108" s="82"/>
      <c r="J108" s="82"/>
      <c r="K108" s="51"/>
      <c r="L108" s="83">
        <v>108</v>
      </c>
      <c r="M108" s="83"/>
      <c r="N108" s="84">
        <v>4</v>
      </c>
      <c r="O108" s="93" t="str">
        <f>REPLACE(INDEX(GroupVertices[Group], MATCH(Edges[[#This Row],[Vertex 1]],GroupVertices[Vertex],0)),1,1,"")</f>
        <v>40</v>
      </c>
      <c r="P108" s="93" t="str">
        <f>REPLACE(INDEX(GroupVertices[Group], MATCH(Edges[[#This Row],[Vertex 2]],GroupVertices[Vertex],0)),1,1,"")</f>
        <v>40</v>
      </c>
    </row>
    <row r="109" spans="1:16" ht="14.25" customHeight="1" thickTop="1" thickBot="1" x14ac:dyDescent="0.3">
      <c r="A109" s="76" t="s">
        <v>290</v>
      </c>
      <c r="B109" s="76" t="s">
        <v>203</v>
      </c>
      <c r="C109" s="77"/>
      <c r="D109" s="78">
        <v>1</v>
      </c>
      <c r="E109" s="79"/>
      <c r="F109" s="80"/>
      <c r="G109" s="77"/>
      <c r="H109" s="81"/>
      <c r="I109" s="82"/>
      <c r="J109" s="82"/>
      <c r="K109" s="51"/>
      <c r="L109" s="83">
        <v>109</v>
      </c>
      <c r="M109" s="83"/>
      <c r="N109" s="84">
        <v>1</v>
      </c>
      <c r="O109" s="93" t="str">
        <f>REPLACE(INDEX(GroupVertices[Group], MATCH(Edges[[#This Row],[Vertex 1]],GroupVertices[Vertex],0)),1,1,"")</f>
        <v>1</v>
      </c>
      <c r="P109" s="93" t="str">
        <f>REPLACE(INDEX(GroupVertices[Group], MATCH(Edges[[#This Row],[Vertex 2]],GroupVertices[Vertex],0)),1,1,"")</f>
        <v>1</v>
      </c>
    </row>
    <row r="110" spans="1:16" ht="14.25" customHeight="1" thickTop="1" thickBot="1" x14ac:dyDescent="0.3">
      <c r="A110" s="76" t="s">
        <v>291</v>
      </c>
      <c r="B110" s="76" t="s">
        <v>292</v>
      </c>
      <c r="C110" s="77"/>
      <c r="D110" s="78">
        <v>1</v>
      </c>
      <c r="E110" s="79"/>
      <c r="F110" s="80"/>
      <c r="G110" s="77"/>
      <c r="H110" s="81"/>
      <c r="I110" s="82"/>
      <c r="J110" s="82"/>
      <c r="K110" s="51"/>
      <c r="L110" s="83">
        <v>110</v>
      </c>
      <c r="M110" s="83"/>
      <c r="N110" s="84">
        <v>1</v>
      </c>
      <c r="O110" s="93" t="str">
        <f>REPLACE(INDEX(GroupVertices[Group], MATCH(Edges[[#This Row],[Vertex 1]],GroupVertices[Vertex],0)),1,1,"")</f>
        <v>1</v>
      </c>
      <c r="P110" s="93" t="str">
        <f>REPLACE(INDEX(GroupVertices[Group], MATCH(Edges[[#This Row],[Vertex 2]],GroupVertices[Vertex],0)),1,1,"")</f>
        <v>1</v>
      </c>
    </row>
    <row r="111" spans="1:16" ht="14.25" customHeight="1" thickTop="1" thickBot="1" x14ac:dyDescent="0.3">
      <c r="A111" s="76" t="s">
        <v>291</v>
      </c>
      <c r="B111" s="76" t="s">
        <v>248</v>
      </c>
      <c r="C111" s="77"/>
      <c r="D111" s="78">
        <v>1</v>
      </c>
      <c r="E111" s="79"/>
      <c r="F111" s="80"/>
      <c r="G111" s="77"/>
      <c r="H111" s="81"/>
      <c r="I111" s="82"/>
      <c r="J111" s="82"/>
      <c r="K111" s="51"/>
      <c r="L111" s="83">
        <v>111</v>
      </c>
      <c r="M111" s="83"/>
      <c r="N111" s="84">
        <v>1</v>
      </c>
      <c r="O111" s="93" t="str">
        <f>REPLACE(INDEX(GroupVertices[Group], MATCH(Edges[[#This Row],[Vertex 1]],GroupVertices[Vertex],0)),1,1,"")</f>
        <v>1</v>
      </c>
      <c r="P111" s="93" t="str">
        <f>REPLACE(INDEX(GroupVertices[Group], MATCH(Edges[[#This Row],[Vertex 2]],GroupVertices[Vertex],0)),1,1,"")</f>
        <v>1</v>
      </c>
    </row>
    <row r="112" spans="1:16" ht="14.25" customHeight="1" thickTop="1" thickBot="1" x14ac:dyDescent="0.3">
      <c r="A112" s="76" t="s">
        <v>291</v>
      </c>
      <c r="B112" s="76" t="s">
        <v>293</v>
      </c>
      <c r="C112" s="77"/>
      <c r="D112" s="78">
        <v>1</v>
      </c>
      <c r="E112" s="79"/>
      <c r="F112" s="80"/>
      <c r="G112" s="77"/>
      <c r="H112" s="81"/>
      <c r="I112" s="82"/>
      <c r="J112" s="82"/>
      <c r="K112" s="51"/>
      <c r="L112" s="83">
        <v>112</v>
      </c>
      <c r="M112" s="83"/>
      <c r="N112" s="84">
        <v>1</v>
      </c>
      <c r="O112" s="93" t="str">
        <f>REPLACE(INDEX(GroupVertices[Group], MATCH(Edges[[#This Row],[Vertex 1]],GroupVertices[Vertex],0)),1,1,"")</f>
        <v>1</v>
      </c>
      <c r="P112" s="93" t="str">
        <f>REPLACE(INDEX(GroupVertices[Group], MATCH(Edges[[#This Row],[Vertex 2]],GroupVertices[Vertex],0)),1,1,"")</f>
        <v>1</v>
      </c>
    </row>
    <row r="113" spans="1:16" ht="14.25" customHeight="1" thickTop="1" thickBot="1" x14ac:dyDescent="0.3">
      <c r="A113" s="76" t="s">
        <v>292</v>
      </c>
      <c r="B113" s="76" t="s">
        <v>248</v>
      </c>
      <c r="C113" s="77"/>
      <c r="D113" s="78">
        <v>1</v>
      </c>
      <c r="E113" s="79"/>
      <c r="F113" s="80"/>
      <c r="G113" s="77"/>
      <c r="H113" s="81"/>
      <c r="I113" s="82"/>
      <c r="J113" s="82"/>
      <c r="K113" s="51"/>
      <c r="L113" s="83">
        <v>113</v>
      </c>
      <c r="M113" s="83"/>
      <c r="N113" s="84">
        <v>1</v>
      </c>
      <c r="O113" s="93" t="str">
        <f>REPLACE(INDEX(GroupVertices[Group], MATCH(Edges[[#This Row],[Vertex 1]],GroupVertices[Vertex],0)),1,1,"")</f>
        <v>1</v>
      </c>
      <c r="P113" s="93" t="str">
        <f>REPLACE(INDEX(GroupVertices[Group], MATCH(Edges[[#This Row],[Vertex 2]],GroupVertices[Vertex],0)),1,1,"")</f>
        <v>1</v>
      </c>
    </row>
    <row r="114" spans="1:16" ht="14.25" customHeight="1" thickTop="1" thickBot="1" x14ac:dyDescent="0.3">
      <c r="A114" s="76" t="s">
        <v>292</v>
      </c>
      <c r="B114" s="76" t="s">
        <v>293</v>
      </c>
      <c r="C114" s="77"/>
      <c r="D114" s="78">
        <v>1</v>
      </c>
      <c r="E114" s="79"/>
      <c r="F114" s="80"/>
      <c r="G114" s="77"/>
      <c r="H114" s="81"/>
      <c r="I114" s="82"/>
      <c r="J114" s="82"/>
      <c r="K114" s="51"/>
      <c r="L114" s="83">
        <v>114</v>
      </c>
      <c r="M114" s="83"/>
      <c r="N114" s="84">
        <v>1</v>
      </c>
      <c r="O114" s="93" t="str">
        <f>REPLACE(INDEX(GroupVertices[Group], MATCH(Edges[[#This Row],[Vertex 1]],GroupVertices[Vertex],0)),1,1,"")</f>
        <v>1</v>
      </c>
      <c r="P114" s="93" t="str">
        <f>REPLACE(INDEX(GroupVertices[Group], MATCH(Edges[[#This Row],[Vertex 2]],GroupVertices[Vertex],0)),1,1,"")</f>
        <v>1</v>
      </c>
    </row>
    <row r="115" spans="1:16" ht="14.25" customHeight="1" thickTop="1" thickBot="1" x14ac:dyDescent="0.3">
      <c r="A115" s="76" t="s">
        <v>193</v>
      </c>
      <c r="B115" s="76" t="s">
        <v>194</v>
      </c>
      <c r="C115" s="77"/>
      <c r="D115" s="78">
        <v>1.3103448275862069</v>
      </c>
      <c r="E115" s="79"/>
      <c r="F115" s="80"/>
      <c r="G115" s="77"/>
      <c r="H115" s="81"/>
      <c r="I115" s="82"/>
      <c r="J115" s="82"/>
      <c r="K115" s="51"/>
      <c r="L115" s="83">
        <v>115</v>
      </c>
      <c r="M115" s="83"/>
      <c r="N115" s="84">
        <v>2</v>
      </c>
      <c r="O115" s="93" t="str">
        <f>REPLACE(INDEX(GroupVertices[Group], MATCH(Edges[[#This Row],[Vertex 1]],GroupVertices[Vertex],0)),1,1,"")</f>
        <v>1</v>
      </c>
      <c r="P115" s="93" t="str">
        <f>REPLACE(INDEX(GroupVertices[Group], MATCH(Edges[[#This Row],[Vertex 2]],GroupVertices[Vertex],0)),1,1,"")</f>
        <v>1</v>
      </c>
    </row>
    <row r="116" spans="1:16" ht="14.25" customHeight="1" thickTop="1" thickBot="1" x14ac:dyDescent="0.3">
      <c r="A116" s="76" t="s">
        <v>193</v>
      </c>
      <c r="B116" s="76" t="s">
        <v>195</v>
      </c>
      <c r="C116" s="77"/>
      <c r="D116" s="78">
        <v>1.9310344827586206</v>
      </c>
      <c r="E116" s="79"/>
      <c r="F116" s="80"/>
      <c r="G116" s="77"/>
      <c r="H116" s="81"/>
      <c r="I116" s="82"/>
      <c r="J116" s="82"/>
      <c r="K116" s="51"/>
      <c r="L116" s="83">
        <v>116</v>
      </c>
      <c r="M116" s="83"/>
      <c r="N116" s="84">
        <v>4</v>
      </c>
      <c r="O116" s="93" t="str">
        <f>REPLACE(INDEX(GroupVertices[Group], MATCH(Edges[[#This Row],[Vertex 1]],GroupVertices[Vertex],0)),1,1,"")</f>
        <v>1</v>
      </c>
      <c r="P116" s="93" t="str">
        <f>REPLACE(INDEX(GroupVertices[Group], MATCH(Edges[[#This Row],[Vertex 2]],GroupVertices[Vertex],0)),1,1,"")</f>
        <v>1</v>
      </c>
    </row>
    <row r="117" spans="1:16" ht="14.25" customHeight="1" thickTop="1" thickBot="1" x14ac:dyDescent="0.3">
      <c r="A117" s="76" t="s">
        <v>193</v>
      </c>
      <c r="B117" s="76" t="s">
        <v>196</v>
      </c>
      <c r="C117" s="77"/>
      <c r="D117" s="78">
        <v>1.3103448275862069</v>
      </c>
      <c r="E117" s="79"/>
      <c r="F117" s="80"/>
      <c r="G117" s="77"/>
      <c r="H117" s="81"/>
      <c r="I117" s="82"/>
      <c r="J117" s="82"/>
      <c r="K117" s="51"/>
      <c r="L117" s="83">
        <v>117</v>
      </c>
      <c r="M117" s="83"/>
      <c r="N117" s="84">
        <v>2</v>
      </c>
      <c r="O117" s="93" t="str">
        <f>REPLACE(INDEX(GroupVertices[Group], MATCH(Edges[[#This Row],[Vertex 1]],GroupVertices[Vertex],0)),1,1,"")</f>
        <v>1</v>
      </c>
      <c r="P117" s="93" t="str">
        <f>REPLACE(INDEX(GroupVertices[Group], MATCH(Edges[[#This Row],[Vertex 2]],GroupVertices[Vertex],0)),1,1,"")</f>
        <v>1</v>
      </c>
    </row>
    <row r="118" spans="1:16" ht="14.25" customHeight="1" thickTop="1" thickBot="1" x14ac:dyDescent="0.3">
      <c r="A118" s="76" t="s">
        <v>193</v>
      </c>
      <c r="B118" s="76" t="s">
        <v>176</v>
      </c>
      <c r="C118" s="77"/>
      <c r="D118" s="78">
        <v>2.5517241379310347</v>
      </c>
      <c r="E118" s="79"/>
      <c r="F118" s="80"/>
      <c r="G118" s="77"/>
      <c r="H118" s="81"/>
      <c r="I118" s="82"/>
      <c r="J118" s="82"/>
      <c r="K118" s="51"/>
      <c r="L118" s="83">
        <v>118</v>
      </c>
      <c r="M118" s="83"/>
      <c r="N118" s="84">
        <v>6</v>
      </c>
      <c r="O118" s="93" t="str">
        <f>REPLACE(INDEX(GroupVertices[Group], MATCH(Edges[[#This Row],[Vertex 1]],GroupVertices[Vertex],0)),1,1,"")</f>
        <v>1</v>
      </c>
      <c r="P118" s="93" t="str">
        <f>REPLACE(INDEX(GroupVertices[Group], MATCH(Edges[[#This Row],[Vertex 2]],GroupVertices[Vertex],0)),1,1,"")</f>
        <v>1</v>
      </c>
    </row>
    <row r="119" spans="1:16" ht="14.25" customHeight="1" thickTop="1" thickBot="1" x14ac:dyDescent="0.3">
      <c r="A119" s="76" t="s">
        <v>193</v>
      </c>
      <c r="B119" s="76" t="s">
        <v>294</v>
      </c>
      <c r="C119" s="77"/>
      <c r="D119" s="78">
        <v>2.5517241379310347</v>
      </c>
      <c r="E119" s="79"/>
      <c r="F119" s="80"/>
      <c r="G119" s="77"/>
      <c r="H119" s="81"/>
      <c r="I119" s="82"/>
      <c r="J119" s="82"/>
      <c r="K119" s="51"/>
      <c r="L119" s="83">
        <v>119</v>
      </c>
      <c r="M119" s="83"/>
      <c r="N119" s="84">
        <v>6</v>
      </c>
      <c r="O119" s="93" t="str">
        <f>REPLACE(INDEX(GroupVertices[Group], MATCH(Edges[[#This Row],[Vertex 1]],GroupVertices[Vertex],0)),1,1,"")</f>
        <v>1</v>
      </c>
      <c r="P119" s="93" t="str">
        <f>REPLACE(INDEX(GroupVertices[Group], MATCH(Edges[[#This Row],[Vertex 2]],GroupVertices[Vertex],0)),1,1,"")</f>
        <v>1</v>
      </c>
    </row>
    <row r="120" spans="1:16" ht="14.25" customHeight="1" thickTop="1" thickBot="1" x14ac:dyDescent="0.3">
      <c r="A120" s="76" t="s">
        <v>193</v>
      </c>
      <c r="B120" s="76" t="s">
        <v>212</v>
      </c>
      <c r="C120" s="77"/>
      <c r="D120" s="78">
        <v>1.6206896551724137</v>
      </c>
      <c r="E120" s="79"/>
      <c r="F120" s="80"/>
      <c r="G120" s="77"/>
      <c r="H120" s="81"/>
      <c r="I120" s="82"/>
      <c r="J120" s="82"/>
      <c r="K120" s="51"/>
      <c r="L120" s="83">
        <v>120</v>
      </c>
      <c r="M120" s="83"/>
      <c r="N120" s="84">
        <v>3</v>
      </c>
      <c r="O120" s="93" t="str">
        <f>REPLACE(INDEX(GroupVertices[Group], MATCH(Edges[[#This Row],[Vertex 1]],GroupVertices[Vertex],0)),1,1,"")</f>
        <v>1</v>
      </c>
      <c r="P120" s="93" t="str">
        <f>REPLACE(INDEX(GroupVertices[Group], MATCH(Edges[[#This Row],[Vertex 2]],GroupVertices[Vertex],0)),1,1,"")</f>
        <v>1</v>
      </c>
    </row>
    <row r="121" spans="1:16" ht="14.25" customHeight="1" thickTop="1" thickBot="1" x14ac:dyDescent="0.3">
      <c r="A121" s="76" t="s">
        <v>295</v>
      </c>
      <c r="B121" s="76" t="s">
        <v>296</v>
      </c>
      <c r="C121" s="77"/>
      <c r="D121" s="78">
        <v>1.6206896551724137</v>
      </c>
      <c r="E121" s="79"/>
      <c r="F121" s="80"/>
      <c r="G121" s="77"/>
      <c r="H121" s="81"/>
      <c r="I121" s="82"/>
      <c r="J121" s="82"/>
      <c r="K121" s="51"/>
      <c r="L121" s="83">
        <v>121</v>
      </c>
      <c r="M121" s="83"/>
      <c r="N121" s="84">
        <v>3</v>
      </c>
      <c r="O121" s="93" t="str">
        <f>REPLACE(INDEX(GroupVertices[Group], MATCH(Edges[[#This Row],[Vertex 1]],GroupVertices[Vertex],0)),1,1,"")</f>
        <v>1</v>
      </c>
      <c r="P121" s="93" t="str">
        <f>REPLACE(INDEX(GroupVertices[Group], MATCH(Edges[[#This Row],[Vertex 2]],GroupVertices[Vertex],0)),1,1,"")</f>
        <v>1</v>
      </c>
    </row>
    <row r="122" spans="1:16" ht="14.25" customHeight="1" thickTop="1" thickBot="1" x14ac:dyDescent="0.3">
      <c r="A122" s="76" t="s">
        <v>295</v>
      </c>
      <c r="B122" s="76" t="s">
        <v>297</v>
      </c>
      <c r="C122" s="77"/>
      <c r="D122" s="78">
        <v>1.3103448275862069</v>
      </c>
      <c r="E122" s="79"/>
      <c r="F122" s="80"/>
      <c r="G122" s="77"/>
      <c r="H122" s="81"/>
      <c r="I122" s="82"/>
      <c r="J122" s="82"/>
      <c r="K122" s="51"/>
      <c r="L122" s="83">
        <v>122</v>
      </c>
      <c r="M122" s="83"/>
      <c r="N122" s="84">
        <v>2</v>
      </c>
      <c r="O122" s="93" t="str">
        <f>REPLACE(INDEX(GroupVertices[Group], MATCH(Edges[[#This Row],[Vertex 1]],GroupVertices[Vertex],0)),1,1,"")</f>
        <v>1</v>
      </c>
      <c r="P122" s="93" t="str">
        <f>REPLACE(INDEX(GroupVertices[Group], MATCH(Edges[[#This Row],[Vertex 2]],GroupVertices[Vertex],0)),1,1,"")</f>
        <v>1</v>
      </c>
    </row>
    <row r="123" spans="1:16" ht="14.25" customHeight="1" thickTop="1" thickBot="1" x14ac:dyDescent="0.3">
      <c r="A123" s="76" t="s">
        <v>295</v>
      </c>
      <c r="B123" s="76" t="s">
        <v>298</v>
      </c>
      <c r="C123" s="77"/>
      <c r="D123" s="78">
        <v>2.5517241379310347</v>
      </c>
      <c r="E123" s="79"/>
      <c r="F123" s="80"/>
      <c r="G123" s="77"/>
      <c r="H123" s="81"/>
      <c r="I123" s="82"/>
      <c r="J123" s="82"/>
      <c r="K123" s="51"/>
      <c r="L123" s="83">
        <v>123</v>
      </c>
      <c r="M123" s="83"/>
      <c r="N123" s="84">
        <v>6</v>
      </c>
      <c r="O123" s="93" t="str">
        <f>REPLACE(INDEX(GroupVertices[Group], MATCH(Edges[[#This Row],[Vertex 1]],GroupVertices[Vertex],0)),1,1,"")</f>
        <v>1</v>
      </c>
      <c r="P123" s="93" t="str">
        <f>REPLACE(INDEX(GroupVertices[Group], MATCH(Edges[[#This Row],[Vertex 2]],GroupVertices[Vertex],0)),1,1,"")</f>
        <v>1</v>
      </c>
    </row>
    <row r="124" spans="1:16" ht="14.25" customHeight="1" thickTop="1" thickBot="1" x14ac:dyDescent="0.3">
      <c r="A124" s="76" t="s">
        <v>295</v>
      </c>
      <c r="B124" s="76" t="s">
        <v>299</v>
      </c>
      <c r="C124" s="77"/>
      <c r="D124" s="78">
        <v>1</v>
      </c>
      <c r="E124" s="79"/>
      <c r="F124" s="80"/>
      <c r="G124" s="77"/>
      <c r="H124" s="81"/>
      <c r="I124" s="82"/>
      <c r="J124" s="82"/>
      <c r="K124" s="51"/>
      <c r="L124" s="83">
        <v>124</v>
      </c>
      <c r="M124" s="83"/>
      <c r="N124" s="84">
        <v>1</v>
      </c>
      <c r="O124" s="93" t="str">
        <f>REPLACE(INDEX(GroupVertices[Group], MATCH(Edges[[#This Row],[Vertex 1]],GroupVertices[Vertex],0)),1,1,"")</f>
        <v>1</v>
      </c>
      <c r="P124" s="93" t="str">
        <f>REPLACE(INDEX(GroupVertices[Group], MATCH(Edges[[#This Row],[Vertex 2]],GroupVertices[Vertex],0)),1,1,"")</f>
        <v>1</v>
      </c>
    </row>
    <row r="125" spans="1:16" ht="14.25" customHeight="1" thickTop="1" thickBot="1" x14ac:dyDescent="0.3">
      <c r="A125" s="76" t="s">
        <v>295</v>
      </c>
      <c r="B125" s="76" t="s">
        <v>201</v>
      </c>
      <c r="C125" s="77"/>
      <c r="D125" s="78">
        <v>1.3103448275862069</v>
      </c>
      <c r="E125" s="79"/>
      <c r="F125" s="80"/>
      <c r="G125" s="77"/>
      <c r="H125" s="81"/>
      <c r="I125" s="82"/>
      <c r="J125" s="82"/>
      <c r="K125" s="51"/>
      <c r="L125" s="83">
        <v>125</v>
      </c>
      <c r="M125" s="83"/>
      <c r="N125" s="84">
        <v>2</v>
      </c>
      <c r="O125" s="93" t="str">
        <f>REPLACE(INDEX(GroupVertices[Group], MATCH(Edges[[#This Row],[Vertex 1]],GroupVertices[Vertex],0)),1,1,"")</f>
        <v>1</v>
      </c>
      <c r="P125" s="93" t="str">
        <f>REPLACE(INDEX(GroupVertices[Group], MATCH(Edges[[#This Row],[Vertex 2]],GroupVertices[Vertex],0)),1,1,"")</f>
        <v>1</v>
      </c>
    </row>
    <row r="126" spans="1:16" ht="14.25" customHeight="1" thickTop="1" thickBot="1" x14ac:dyDescent="0.3">
      <c r="A126" s="76" t="s">
        <v>300</v>
      </c>
      <c r="B126" s="76" t="s">
        <v>301</v>
      </c>
      <c r="C126" s="77"/>
      <c r="D126" s="78">
        <v>3.1724137931034484</v>
      </c>
      <c r="E126" s="79"/>
      <c r="F126" s="80"/>
      <c r="G126" s="77"/>
      <c r="H126" s="81"/>
      <c r="I126" s="82"/>
      <c r="J126" s="82"/>
      <c r="K126" s="51"/>
      <c r="L126" s="83">
        <v>126</v>
      </c>
      <c r="M126" s="83"/>
      <c r="N126" s="84">
        <v>8</v>
      </c>
      <c r="O126" s="93" t="str">
        <f>REPLACE(INDEX(GroupVertices[Group], MATCH(Edges[[#This Row],[Vertex 1]],GroupVertices[Vertex],0)),1,1,"")</f>
        <v>39</v>
      </c>
      <c r="P126" s="93" t="str">
        <f>REPLACE(INDEX(GroupVertices[Group], MATCH(Edges[[#This Row],[Vertex 2]],GroupVertices[Vertex],0)),1,1,"")</f>
        <v>39</v>
      </c>
    </row>
    <row r="127" spans="1:16" ht="14.25" customHeight="1" thickTop="1" thickBot="1" x14ac:dyDescent="0.3">
      <c r="A127" s="76" t="s">
        <v>302</v>
      </c>
      <c r="B127" s="76" t="s">
        <v>303</v>
      </c>
      <c r="C127" s="77"/>
      <c r="D127" s="78">
        <v>1.3103448275862069</v>
      </c>
      <c r="E127" s="79"/>
      <c r="F127" s="80"/>
      <c r="G127" s="77"/>
      <c r="H127" s="81"/>
      <c r="I127" s="82"/>
      <c r="J127" s="82"/>
      <c r="K127" s="51"/>
      <c r="L127" s="83">
        <v>127</v>
      </c>
      <c r="M127" s="83"/>
      <c r="N127" s="84">
        <v>2</v>
      </c>
      <c r="O127" s="93" t="str">
        <f>REPLACE(INDEX(GroupVertices[Group], MATCH(Edges[[#This Row],[Vertex 1]],GroupVertices[Vertex],0)),1,1,"")</f>
        <v>1</v>
      </c>
      <c r="P127" s="93" t="str">
        <f>REPLACE(INDEX(GroupVertices[Group], MATCH(Edges[[#This Row],[Vertex 2]],GroupVertices[Vertex],0)),1,1,"")</f>
        <v>1</v>
      </c>
    </row>
    <row r="128" spans="1:16" ht="14.25" customHeight="1" thickTop="1" thickBot="1" x14ac:dyDescent="0.3">
      <c r="A128" s="76" t="s">
        <v>302</v>
      </c>
      <c r="B128" s="76" t="s">
        <v>304</v>
      </c>
      <c r="C128" s="77"/>
      <c r="D128" s="78">
        <v>1.3103448275862069</v>
      </c>
      <c r="E128" s="79"/>
      <c r="F128" s="80"/>
      <c r="G128" s="77"/>
      <c r="H128" s="81"/>
      <c r="I128" s="82"/>
      <c r="J128" s="82"/>
      <c r="K128" s="51"/>
      <c r="L128" s="83">
        <v>128</v>
      </c>
      <c r="M128" s="83"/>
      <c r="N128" s="84">
        <v>2</v>
      </c>
      <c r="O128" s="93" t="str">
        <f>REPLACE(INDEX(GroupVertices[Group], MATCH(Edges[[#This Row],[Vertex 1]],GroupVertices[Vertex],0)),1,1,"")</f>
        <v>1</v>
      </c>
      <c r="P128" s="93" t="str">
        <f>REPLACE(INDEX(GroupVertices[Group], MATCH(Edges[[#This Row],[Vertex 2]],GroupVertices[Vertex],0)),1,1,"")</f>
        <v>1</v>
      </c>
    </row>
    <row r="129" spans="1:16" ht="14.25" customHeight="1" thickTop="1" thickBot="1" x14ac:dyDescent="0.3">
      <c r="A129" s="76" t="s">
        <v>302</v>
      </c>
      <c r="B129" s="76" t="s">
        <v>305</v>
      </c>
      <c r="C129" s="77"/>
      <c r="D129" s="78">
        <v>1.3103448275862069</v>
      </c>
      <c r="E129" s="79"/>
      <c r="F129" s="80"/>
      <c r="G129" s="77"/>
      <c r="H129" s="81"/>
      <c r="I129" s="82"/>
      <c r="J129" s="82"/>
      <c r="K129" s="51"/>
      <c r="L129" s="83">
        <v>129</v>
      </c>
      <c r="M129" s="83"/>
      <c r="N129" s="84">
        <v>2</v>
      </c>
      <c r="O129" s="93" t="str">
        <f>REPLACE(INDEX(GroupVertices[Group], MATCH(Edges[[#This Row],[Vertex 1]],GroupVertices[Vertex],0)),1,1,"")</f>
        <v>1</v>
      </c>
      <c r="P129" s="93" t="str">
        <f>REPLACE(INDEX(GroupVertices[Group], MATCH(Edges[[#This Row],[Vertex 2]],GroupVertices[Vertex],0)),1,1,"")</f>
        <v>1</v>
      </c>
    </row>
    <row r="130" spans="1:16" ht="14.25" customHeight="1" thickTop="1" thickBot="1" x14ac:dyDescent="0.3">
      <c r="A130" s="76" t="s">
        <v>306</v>
      </c>
      <c r="B130" s="76" t="s">
        <v>296</v>
      </c>
      <c r="C130" s="77"/>
      <c r="D130" s="78">
        <v>1</v>
      </c>
      <c r="E130" s="79"/>
      <c r="F130" s="80"/>
      <c r="G130" s="77"/>
      <c r="H130" s="81"/>
      <c r="I130" s="82"/>
      <c r="J130" s="82"/>
      <c r="K130" s="51"/>
      <c r="L130" s="83">
        <v>130</v>
      </c>
      <c r="M130" s="83"/>
      <c r="N130" s="84">
        <v>1</v>
      </c>
      <c r="O130" s="93" t="str">
        <f>REPLACE(INDEX(GroupVertices[Group], MATCH(Edges[[#This Row],[Vertex 1]],GroupVertices[Vertex],0)),1,1,"")</f>
        <v>1</v>
      </c>
      <c r="P130" s="93" t="str">
        <f>REPLACE(INDEX(GroupVertices[Group], MATCH(Edges[[#This Row],[Vertex 2]],GroupVertices[Vertex],0)),1,1,"")</f>
        <v>1</v>
      </c>
    </row>
    <row r="131" spans="1:16" ht="14.25" customHeight="1" thickTop="1" thickBot="1" x14ac:dyDescent="0.3">
      <c r="A131" s="76" t="s">
        <v>307</v>
      </c>
      <c r="B131" s="76" t="s">
        <v>308</v>
      </c>
      <c r="C131" s="77"/>
      <c r="D131" s="78">
        <v>1</v>
      </c>
      <c r="E131" s="79"/>
      <c r="F131" s="80"/>
      <c r="G131" s="77"/>
      <c r="H131" s="81"/>
      <c r="I131" s="82"/>
      <c r="J131" s="82"/>
      <c r="K131" s="51"/>
      <c r="L131" s="83">
        <v>131</v>
      </c>
      <c r="M131" s="83"/>
      <c r="N131" s="84">
        <v>1</v>
      </c>
      <c r="O131" s="93" t="str">
        <f>REPLACE(INDEX(GroupVertices[Group], MATCH(Edges[[#This Row],[Vertex 1]],GroupVertices[Vertex],0)),1,1,"")</f>
        <v>24</v>
      </c>
      <c r="P131" s="93" t="str">
        <f>REPLACE(INDEX(GroupVertices[Group], MATCH(Edges[[#This Row],[Vertex 2]],GroupVertices[Vertex],0)),1,1,"")</f>
        <v>24</v>
      </c>
    </row>
    <row r="132" spans="1:16" ht="14.25" customHeight="1" thickTop="1" thickBot="1" x14ac:dyDescent="0.3">
      <c r="A132" s="76" t="s">
        <v>309</v>
      </c>
      <c r="B132" s="76" t="s">
        <v>310</v>
      </c>
      <c r="C132" s="77"/>
      <c r="D132" s="78">
        <v>1.6206896551724137</v>
      </c>
      <c r="E132" s="79"/>
      <c r="F132" s="80"/>
      <c r="G132" s="77"/>
      <c r="H132" s="81"/>
      <c r="I132" s="82"/>
      <c r="J132" s="82"/>
      <c r="K132" s="51"/>
      <c r="L132" s="83">
        <v>132</v>
      </c>
      <c r="M132" s="83"/>
      <c r="N132" s="84">
        <v>3</v>
      </c>
      <c r="O132" s="93" t="str">
        <f>REPLACE(INDEX(GroupVertices[Group], MATCH(Edges[[#This Row],[Vertex 1]],GroupVertices[Vertex],0)),1,1,"")</f>
        <v>9</v>
      </c>
      <c r="P132" s="93" t="str">
        <f>REPLACE(INDEX(GroupVertices[Group], MATCH(Edges[[#This Row],[Vertex 2]],GroupVertices[Vertex],0)),1,1,"")</f>
        <v>9</v>
      </c>
    </row>
    <row r="133" spans="1:16" ht="14.25" customHeight="1" thickTop="1" thickBot="1" x14ac:dyDescent="0.3">
      <c r="A133" s="76" t="s">
        <v>309</v>
      </c>
      <c r="B133" s="76" t="s">
        <v>311</v>
      </c>
      <c r="C133" s="77"/>
      <c r="D133" s="78">
        <v>1.6206896551724137</v>
      </c>
      <c r="E133" s="79"/>
      <c r="F133" s="80"/>
      <c r="G133" s="77"/>
      <c r="H133" s="81"/>
      <c r="I133" s="82"/>
      <c r="J133" s="82"/>
      <c r="K133" s="51"/>
      <c r="L133" s="83">
        <v>133</v>
      </c>
      <c r="M133" s="83"/>
      <c r="N133" s="84">
        <v>3</v>
      </c>
      <c r="O133" s="93" t="str">
        <f>REPLACE(INDEX(GroupVertices[Group], MATCH(Edges[[#This Row],[Vertex 1]],GroupVertices[Vertex],0)),1,1,"")</f>
        <v>9</v>
      </c>
      <c r="P133" s="93" t="str">
        <f>REPLACE(INDEX(GroupVertices[Group], MATCH(Edges[[#This Row],[Vertex 2]],GroupVertices[Vertex],0)),1,1,"")</f>
        <v>9</v>
      </c>
    </row>
    <row r="134" spans="1:16" ht="14.25" customHeight="1" thickTop="1" thickBot="1" x14ac:dyDescent="0.3">
      <c r="A134" s="76" t="s">
        <v>309</v>
      </c>
      <c r="B134" s="76" t="s">
        <v>312</v>
      </c>
      <c r="C134" s="77"/>
      <c r="D134" s="78">
        <v>4.4137931034482758</v>
      </c>
      <c r="E134" s="79"/>
      <c r="F134" s="80"/>
      <c r="G134" s="77"/>
      <c r="H134" s="81"/>
      <c r="I134" s="82"/>
      <c r="J134" s="82"/>
      <c r="K134" s="51"/>
      <c r="L134" s="83">
        <v>134</v>
      </c>
      <c r="M134" s="83"/>
      <c r="N134" s="84">
        <v>12</v>
      </c>
      <c r="O134" s="93" t="str">
        <f>REPLACE(INDEX(GroupVertices[Group], MATCH(Edges[[#This Row],[Vertex 1]],GroupVertices[Vertex],0)),1,1,"")</f>
        <v>9</v>
      </c>
      <c r="P134" s="93" t="str">
        <f>REPLACE(INDEX(GroupVertices[Group], MATCH(Edges[[#This Row],[Vertex 2]],GroupVertices[Vertex],0)),1,1,"")</f>
        <v>9</v>
      </c>
    </row>
    <row r="135" spans="1:16" ht="14.25" customHeight="1" thickTop="1" thickBot="1" x14ac:dyDescent="0.3">
      <c r="A135" s="76" t="s">
        <v>313</v>
      </c>
      <c r="B135" s="76" t="s">
        <v>314</v>
      </c>
      <c r="C135" s="77"/>
      <c r="D135" s="78">
        <v>1.3103448275862069</v>
      </c>
      <c r="E135" s="79"/>
      <c r="F135" s="80"/>
      <c r="G135" s="77"/>
      <c r="H135" s="81"/>
      <c r="I135" s="82"/>
      <c r="J135" s="82"/>
      <c r="K135" s="51"/>
      <c r="L135" s="83">
        <v>135</v>
      </c>
      <c r="M135" s="83"/>
      <c r="N135" s="84">
        <v>2</v>
      </c>
      <c r="O135" s="93" t="str">
        <f>REPLACE(INDEX(GroupVertices[Group], MATCH(Edges[[#This Row],[Vertex 1]],GroupVertices[Vertex],0)),1,1,"")</f>
        <v>42</v>
      </c>
      <c r="P135" s="93" t="str">
        <f>REPLACE(INDEX(GroupVertices[Group], MATCH(Edges[[#This Row],[Vertex 2]],GroupVertices[Vertex],0)),1,1,"")</f>
        <v>42</v>
      </c>
    </row>
    <row r="136" spans="1:16" ht="14.25" customHeight="1" thickTop="1" thickBot="1" x14ac:dyDescent="0.3">
      <c r="A136" s="76" t="s">
        <v>315</v>
      </c>
      <c r="B136" s="76" t="s">
        <v>248</v>
      </c>
      <c r="C136" s="77"/>
      <c r="D136" s="78">
        <v>1.3103448275862069</v>
      </c>
      <c r="E136" s="79"/>
      <c r="F136" s="80"/>
      <c r="G136" s="77"/>
      <c r="H136" s="81"/>
      <c r="I136" s="82"/>
      <c r="J136" s="82"/>
      <c r="K136" s="51"/>
      <c r="L136" s="83">
        <v>136</v>
      </c>
      <c r="M136" s="83"/>
      <c r="N136" s="84">
        <v>2</v>
      </c>
      <c r="O136" s="93" t="str">
        <f>REPLACE(INDEX(GroupVertices[Group], MATCH(Edges[[#This Row],[Vertex 1]],GroupVertices[Vertex],0)),1,1,"")</f>
        <v>1</v>
      </c>
      <c r="P136" s="93" t="str">
        <f>REPLACE(INDEX(GroupVertices[Group], MATCH(Edges[[#This Row],[Vertex 2]],GroupVertices[Vertex],0)),1,1,"")</f>
        <v>1</v>
      </c>
    </row>
    <row r="137" spans="1:16" ht="14.25" customHeight="1" thickTop="1" thickBot="1" x14ac:dyDescent="0.3">
      <c r="A137" s="76" t="s">
        <v>225</v>
      </c>
      <c r="B137" s="76" t="s">
        <v>226</v>
      </c>
      <c r="C137" s="77"/>
      <c r="D137" s="78">
        <v>1</v>
      </c>
      <c r="E137" s="79"/>
      <c r="F137" s="80"/>
      <c r="G137" s="77"/>
      <c r="H137" s="81"/>
      <c r="I137" s="82"/>
      <c r="J137" s="82"/>
      <c r="K137" s="51"/>
      <c r="L137" s="83">
        <v>137</v>
      </c>
      <c r="M137" s="83"/>
      <c r="N137" s="84">
        <v>1</v>
      </c>
      <c r="O137" s="93" t="str">
        <f>REPLACE(INDEX(GroupVertices[Group], MATCH(Edges[[#This Row],[Vertex 1]],GroupVertices[Vertex],0)),1,1,"")</f>
        <v>4</v>
      </c>
      <c r="P137" s="93" t="str">
        <f>REPLACE(INDEX(GroupVertices[Group], MATCH(Edges[[#This Row],[Vertex 2]],GroupVertices[Vertex],0)),1,1,"")</f>
        <v>4</v>
      </c>
    </row>
    <row r="138" spans="1:16" ht="14.25" customHeight="1" thickTop="1" thickBot="1" x14ac:dyDescent="0.3">
      <c r="A138" s="76" t="s">
        <v>316</v>
      </c>
      <c r="B138" s="76" t="s">
        <v>317</v>
      </c>
      <c r="C138" s="77"/>
      <c r="D138" s="78">
        <v>1</v>
      </c>
      <c r="E138" s="79"/>
      <c r="F138" s="80"/>
      <c r="G138" s="77"/>
      <c r="H138" s="81"/>
      <c r="I138" s="82"/>
      <c r="J138" s="82"/>
      <c r="K138" s="51"/>
      <c r="L138" s="83">
        <v>138</v>
      </c>
      <c r="M138" s="83"/>
      <c r="N138" s="84">
        <v>1</v>
      </c>
      <c r="O138" s="93" t="str">
        <f>REPLACE(INDEX(GroupVertices[Group], MATCH(Edges[[#This Row],[Vertex 1]],GroupVertices[Vertex],0)),1,1,"")</f>
        <v>8</v>
      </c>
      <c r="P138" s="93" t="str">
        <f>REPLACE(INDEX(GroupVertices[Group], MATCH(Edges[[#This Row],[Vertex 2]],GroupVertices[Vertex],0)),1,1,"")</f>
        <v>8</v>
      </c>
    </row>
    <row r="139" spans="1:16" ht="14.25" customHeight="1" thickTop="1" thickBot="1" x14ac:dyDescent="0.3">
      <c r="A139" s="76" t="s">
        <v>316</v>
      </c>
      <c r="B139" s="76" t="s">
        <v>318</v>
      </c>
      <c r="C139" s="77"/>
      <c r="D139" s="78">
        <v>1</v>
      </c>
      <c r="E139" s="79"/>
      <c r="F139" s="80"/>
      <c r="G139" s="77"/>
      <c r="H139" s="81"/>
      <c r="I139" s="82"/>
      <c r="J139" s="82"/>
      <c r="K139" s="51"/>
      <c r="L139" s="83">
        <v>139</v>
      </c>
      <c r="M139" s="83"/>
      <c r="N139" s="84">
        <v>1</v>
      </c>
      <c r="O139" s="93" t="str">
        <f>REPLACE(INDEX(GroupVertices[Group], MATCH(Edges[[#This Row],[Vertex 1]],GroupVertices[Vertex],0)),1,1,"")</f>
        <v>8</v>
      </c>
      <c r="P139" s="93" t="str">
        <f>REPLACE(INDEX(GroupVertices[Group], MATCH(Edges[[#This Row],[Vertex 2]],GroupVertices[Vertex],0)),1,1,"")</f>
        <v>8</v>
      </c>
    </row>
    <row r="140" spans="1:16" ht="14.25" customHeight="1" thickTop="1" thickBot="1" x14ac:dyDescent="0.3">
      <c r="A140" s="76" t="s">
        <v>316</v>
      </c>
      <c r="B140" s="76" t="s">
        <v>319</v>
      </c>
      <c r="C140" s="77"/>
      <c r="D140" s="78">
        <v>1</v>
      </c>
      <c r="E140" s="79"/>
      <c r="F140" s="80"/>
      <c r="G140" s="77"/>
      <c r="H140" s="81"/>
      <c r="I140" s="82"/>
      <c r="J140" s="82"/>
      <c r="K140" s="51"/>
      <c r="L140" s="83">
        <v>140</v>
      </c>
      <c r="M140" s="83"/>
      <c r="N140" s="84">
        <v>1</v>
      </c>
      <c r="O140" s="93" t="str">
        <f>REPLACE(INDEX(GroupVertices[Group], MATCH(Edges[[#This Row],[Vertex 1]],GroupVertices[Vertex],0)),1,1,"")</f>
        <v>8</v>
      </c>
      <c r="P140" s="93" t="str">
        <f>REPLACE(INDEX(GroupVertices[Group], MATCH(Edges[[#This Row],[Vertex 2]],GroupVertices[Vertex],0)),1,1,"")</f>
        <v>8</v>
      </c>
    </row>
    <row r="141" spans="1:16" ht="14.25" customHeight="1" thickTop="1" thickBot="1" x14ac:dyDescent="0.3">
      <c r="A141" s="76" t="s">
        <v>320</v>
      </c>
      <c r="B141" s="76" t="s">
        <v>179</v>
      </c>
      <c r="C141" s="77"/>
      <c r="D141" s="78">
        <v>1</v>
      </c>
      <c r="E141" s="79"/>
      <c r="F141" s="80"/>
      <c r="G141" s="77"/>
      <c r="H141" s="81"/>
      <c r="I141" s="82"/>
      <c r="J141" s="82"/>
      <c r="K141" s="51"/>
      <c r="L141" s="83">
        <v>141</v>
      </c>
      <c r="M141" s="83"/>
      <c r="N141" s="84">
        <v>1</v>
      </c>
      <c r="O141" s="93" t="str">
        <f>REPLACE(INDEX(GroupVertices[Group], MATCH(Edges[[#This Row],[Vertex 1]],GroupVertices[Vertex],0)),1,1,"")</f>
        <v>1</v>
      </c>
      <c r="P141" s="93" t="str">
        <f>REPLACE(INDEX(GroupVertices[Group], MATCH(Edges[[#This Row],[Vertex 2]],GroupVertices[Vertex],0)),1,1,"")</f>
        <v>1</v>
      </c>
    </row>
    <row r="142" spans="1:16" ht="14.25" customHeight="1" thickTop="1" thickBot="1" x14ac:dyDescent="0.3">
      <c r="A142" s="76" t="s">
        <v>320</v>
      </c>
      <c r="B142" s="76" t="s">
        <v>321</v>
      </c>
      <c r="C142" s="77"/>
      <c r="D142" s="78">
        <v>1</v>
      </c>
      <c r="E142" s="79"/>
      <c r="F142" s="80"/>
      <c r="G142" s="77"/>
      <c r="H142" s="81"/>
      <c r="I142" s="82"/>
      <c r="J142" s="82"/>
      <c r="K142" s="51"/>
      <c r="L142" s="83">
        <v>142</v>
      </c>
      <c r="M142" s="83"/>
      <c r="N142" s="84">
        <v>1</v>
      </c>
      <c r="O142" s="93" t="str">
        <f>REPLACE(INDEX(GroupVertices[Group], MATCH(Edges[[#This Row],[Vertex 1]],GroupVertices[Vertex],0)),1,1,"")</f>
        <v>1</v>
      </c>
      <c r="P142" s="93" t="str">
        <f>REPLACE(INDEX(GroupVertices[Group], MATCH(Edges[[#This Row],[Vertex 2]],GroupVertices[Vertex],0)),1,1,"")</f>
        <v>1</v>
      </c>
    </row>
    <row r="143" spans="1:16" ht="14.25" customHeight="1" thickTop="1" thickBot="1" x14ac:dyDescent="0.3">
      <c r="A143" s="76" t="s">
        <v>322</v>
      </c>
      <c r="B143" s="76" t="s">
        <v>226</v>
      </c>
      <c r="C143" s="77"/>
      <c r="D143" s="78">
        <v>1.3103448275862069</v>
      </c>
      <c r="E143" s="79"/>
      <c r="F143" s="80"/>
      <c r="G143" s="77"/>
      <c r="H143" s="81"/>
      <c r="I143" s="82"/>
      <c r="J143" s="82"/>
      <c r="K143" s="51"/>
      <c r="L143" s="83">
        <v>143</v>
      </c>
      <c r="M143" s="83"/>
      <c r="N143" s="84">
        <v>2</v>
      </c>
      <c r="O143" s="93" t="str">
        <f>REPLACE(INDEX(GroupVertices[Group], MATCH(Edges[[#This Row],[Vertex 1]],GroupVertices[Vertex],0)),1,1,"")</f>
        <v>4</v>
      </c>
      <c r="P143" s="93" t="str">
        <f>REPLACE(INDEX(GroupVertices[Group], MATCH(Edges[[#This Row],[Vertex 2]],GroupVertices[Vertex],0)),1,1,"")</f>
        <v>4</v>
      </c>
    </row>
    <row r="144" spans="1:16" ht="14.25" customHeight="1" thickTop="1" thickBot="1" x14ac:dyDescent="0.3">
      <c r="A144" s="76" t="s">
        <v>322</v>
      </c>
      <c r="B144" s="76" t="s">
        <v>323</v>
      </c>
      <c r="C144" s="77"/>
      <c r="D144" s="78">
        <v>1.3103448275862069</v>
      </c>
      <c r="E144" s="79"/>
      <c r="F144" s="80"/>
      <c r="G144" s="77"/>
      <c r="H144" s="81"/>
      <c r="I144" s="82"/>
      <c r="J144" s="82"/>
      <c r="K144" s="51"/>
      <c r="L144" s="83">
        <v>144</v>
      </c>
      <c r="M144" s="83"/>
      <c r="N144" s="84">
        <v>2</v>
      </c>
      <c r="O144" s="93" t="str">
        <f>REPLACE(INDEX(GroupVertices[Group], MATCH(Edges[[#This Row],[Vertex 1]],GroupVertices[Vertex],0)),1,1,"")</f>
        <v>4</v>
      </c>
      <c r="P144" s="93" t="str">
        <f>REPLACE(INDEX(GroupVertices[Group], MATCH(Edges[[#This Row],[Vertex 2]],GroupVertices[Vertex],0)),1,1,"")</f>
        <v>4</v>
      </c>
    </row>
    <row r="145" spans="1:16" ht="14.25" customHeight="1" thickTop="1" thickBot="1" x14ac:dyDescent="0.3">
      <c r="A145" s="76" t="s">
        <v>324</v>
      </c>
      <c r="B145" s="76" t="s">
        <v>325</v>
      </c>
      <c r="C145" s="77"/>
      <c r="D145" s="78">
        <v>1.9310344827586206</v>
      </c>
      <c r="E145" s="79"/>
      <c r="F145" s="80"/>
      <c r="G145" s="77"/>
      <c r="H145" s="81"/>
      <c r="I145" s="82"/>
      <c r="J145" s="82"/>
      <c r="K145" s="51"/>
      <c r="L145" s="83">
        <v>145</v>
      </c>
      <c r="M145" s="83"/>
      <c r="N145" s="84">
        <v>4</v>
      </c>
      <c r="O145" s="93" t="str">
        <f>REPLACE(INDEX(GroupVertices[Group], MATCH(Edges[[#This Row],[Vertex 1]],GroupVertices[Vertex],0)),1,1,"")</f>
        <v>1</v>
      </c>
      <c r="P145" s="93" t="str">
        <f>REPLACE(INDEX(GroupVertices[Group], MATCH(Edges[[#This Row],[Vertex 2]],GroupVertices[Vertex],0)),1,1,"")</f>
        <v>1</v>
      </c>
    </row>
    <row r="146" spans="1:16" ht="14.25" customHeight="1" thickTop="1" thickBot="1" x14ac:dyDescent="0.3">
      <c r="A146" s="76" t="s">
        <v>326</v>
      </c>
      <c r="B146" s="76" t="s">
        <v>327</v>
      </c>
      <c r="C146" s="77"/>
      <c r="D146" s="78">
        <v>1.3103448275862069</v>
      </c>
      <c r="E146" s="79"/>
      <c r="F146" s="80"/>
      <c r="G146" s="77"/>
      <c r="H146" s="81"/>
      <c r="I146" s="82"/>
      <c r="J146" s="82"/>
      <c r="K146" s="51"/>
      <c r="L146" s="83">
        <v>146</v>
      </c>
      <c r="M146" s="83"/>
      <c r="N146" s="84">
        <v>2</v>
      </c>
      <c r="O146" s="93" t="str">
        <f>REPLACE(INDEX(GroupVertices[Group], MATCH(Edges[[#This Row],[Vertex 1]],GroupVertices[Vertex],0)),1,1,"")</f>
        <v>13</v>
      </c>
      <c r="P146" s="93" t="str">
        <f>REPLACE(INDEX(GroupVertices[Group], MATCH(Edges[[#This Row],[Vertex 2]],GroupVertices[Vertex],0)),1,1,"")</f>
        <v>13</v>
      </c>
    </row>
    <row r="147" spans="1:16" ht="14.25" customHeight="1" thickTop="1" thickBot="1" x14ac:dyDescent="0.3">
      <c r="A147" s="76" t="s">
        <v>325</v>
      </c>
      <c r="B147" s="76" t="s">
        <v>328</v>
      </c>
      <c r="C147" s="77"/>
      <c r="D147" s="78">
        <v>1</v>
      </c>
      <c r="E147" s="79"/>
      <c r="F147" s="80"/>
      <c r="G147" s="77"/>
      <c r="H147" s="81"/>
      <c r="I147" s="82"/>
      <c r="J147" s="82"/>
      <c r="K147" s="51"/>
      <c r="L147" s="83">
        <v>147</v>
      </c>
      <c r="M147" s="83"/>
      <c r="N147" s="84">
        <v>1</v>
      </c>
      <c r="O147" s="93" t="str">
        <f>REPLACE(INDEX(GroupVertices[Group], MATCH(Edges[[#This Row],[Vertex 1]],GroupVertices[Vertex],0)),1,1,"")</f>
        <v>1</v>
      </c>
      <c r="P147" s="93" t="str">
        <f>REPLACE(INDEX(GroupVertices[Group], MATCH(Edges[[#This Row],[Vertex 2]],GroupVertices[Vertex],0)),1,1,"")</f>
        <v>1</v>
      </c>
    </row>
    <row r="148" spans="1:16" ht="14.25" customHeight="1" thickTop="1" thickBot="1" x14ac:dyDescent="0.3">
      <c r="A148" s="76" t="s">
        <v>325</v>
      </c>
      <c r="B148" s="76" t="s">
        <v>248</v>
      </c>
      <c r="C148" s="77"/>
      <c r="D148" s="78">
        <v>1</v>
      </c>
      <c r="E148" s="79"/>
      <c r="F148" s="80"/>
      <c r="G148" s="77"/>
      <c r="H148" s="81"/>
      <c r="I148" s="82"/>
      <c r="J148" s="82"/>
      <c r="K148" s="51"/>
      <c r="L148" s="83">
        <v>148</v>
      </c>
      <c r="M148" s="83"/>
      <c r="N148" s="84">
        <v>1</v>
      </c>
      <c r="O148" s="93" t="str">
        <f>REPLACE(INDEX(GroupVertices[Group], MATCH(Edges[[#This Row],[Vertex 1]],GroupVertices[Vertex],0)),1,1,"")</f>
        <v>1</v>
      </c>
      <c r="P148" s="93" t="str">
        <f>REPLACE(INDEX(GroupVertices[Group], MATCH(Edges[[#This Row],[Vertex 2]],GroupVertices[Vertex],0)),1,1,"")</f>
        <v>1</v>
      </c>
    </row>
    <row r="149" spans="1:16" ht="14.25" customHeight="1" thickTop="1" thickBot="1" x14ac:dyDescent="0.3">
      <c r="A149" s="76" t="s">
        <v>329</v>
      </c>
      <c r="B149" s="76" t="s">
        <v>298</v>
      </c>
      <c r="C149" s="77"/>
      <c r="D149" s="78">
        <v>1.6206896551724137</v>
      </c>
      <c r="E149" s="79"/>
      <c r="F149" s="80"/>
      <c r="G149" s="77"/>
      <c r="H149" s="81"/>
      <c r="I149" s="82"/>
      <c r="J149" s="82"/>
      <c r="K149" s="51"/>
      <c r="L149" s="83">
        <v>149</v>
      </c>
      <c r="M149" s="83"/>
      <c r="N149" s="84">
        <v>3</v>
      </c>
      <c r="O149" s="93" t="str">
        <f>REPLACE(INDEX(GroupVertices[Group], MATCH(Edges[[#This Row],[Vertex 1]],GroupVertices[Vertex],0)),1,1,"")</f>
        <v>1</v>
      </c>
      <c r="P149" s="93" t="str">
        <f>REPLACE(INDEX(GroupVertices[Group], MATCH(Edges[[#This Row],[Vertex 2]],GroupVertices[Vertex],0)),1,1,"")</f>
        <v>1</v>
      </c>
    </row>
    <row r="150" spans="1:16" ht="14.25" customHeight="1" thickTop="1" thickBot="1" x14ac:dyDescent="0.3">
      <c r="A150" s="76" t="s">
        <v>329</v>
      </c>
      <c r="B150" s="76" t="s">
        <v>201</v>
      </c>
      <c r="C150" s="77"/>
      <c r="D150" s="78">
        <v>1</v>
      </c>
      <c r="E150" s="79"/>
      <c r="F150" s="80"/>
      <c r="G150" s="77"/>
      <c r="H150" s="81"/>
      <c r="I150" s="82"/>
      <c r="J150" s="82"/>
      <c r="K150" s="51"/>
      <c r="L150" s="83">
        <v>150</v>
      </c>
      <c r="M150" s="83"/>
      <c r="N150" s="84">
        <v>1</v>
      </c>
      <c r="O150" s="93" t="str">
        <f>REPLACE(INDEX(GroupVertices[Group], MATCH(Edges[[#This Row],[Vertex 1]],GroupVertices[Vertex],0)),1,1,"")</f>
        <v>1</v>
      </c>
      <c r="P150" s="93" t="str">
        <f>REPLACE(INDEX(GroupVertices[Group], MATCH(Edges[[#This Row],[Vertex 2]],GroupVertices[Vertex],0)),1,1,"")</f>
        <v>1</v>
      </c>
    </row>
    <row r="151" spans="1:16" ht="14.25" customHeight="1" thickTop="1" thickBot="1" x14ac:dyDescent="0.3">
      <c r="A151" s="76" t="s">
        <v>329</v>
      </c>
      <c r="B151" s="76" t="s">
        <v>212</v>
      </c>
      <c r="C151" s="77"/>
      <c r="D151" s="78">
        <v>1.9310344827586206</v>
      </c>
      <c r="E151" s="79"/>
      <c r="F151" s="80"/>
      <c r="G151" s="77"/>
      <c r="H151" s="81"/>
      <c r="I151" s="82"/>
      <c r="J151" s="82"/>
      <c r="K151" s="51"/>
      <c r="L151" s="83">
        <v>151</v>
      </c>
      <c r="M151" s="83"/>
      <c r="N151" s="84">
        <v>4</v>
      </c>
      <c r="O151" s="93" t="str">
        <f>REPLACE(INDEX(GroupVertices[Group], MATCH(Edges[[#This Row],[Vertex 1]],GroupVertices[Vertex],0)),1,1,"")</f>
        <v>1</v>
      </c>
      <c r="P151" s="93" t="str">
        <f>REPLACE(INDEX(GroupVertices[Group], MATCH(Edges[[#This Row],[Vertex 2]],GroupVertices[Vertex],0)),1,1,"")</f>
        <v>1</v>
      </c>
    </row>
    <row r="152" spans="1:16" ht="14.25" customHeight="1" thickTop="1" thickBot="1" x14ac:dyDescent="0.3">
      <c r="A152" s="76" t="s">
        <v>330</v>
      </c>
      <c r="B152" s="76" t="s">
        <v>331</v>
      </c>
      <c r="C152" s="77"/>
      <c r="D152" s="78">
        <v>4.4137931034482758</v>
      </c>
      <c r="E152" s="79"/>
      <c r="F152" s="80"/>
      <c r="G152" s="77"/>
      <c r="H152" s="81"/>
      <c r="I152" s="82"/>
      <c r="J152" s="82"/>
      <c r="K152" s="51"/>
      <c r="L152" s="83">
        <v>152</v>
      </c>
      <c r="M152" s="83"/>
      <c r="N152" s="84">
        <v>12</v>
      </c>
      <c r="O152" s="93" t="str">
        <f>REPLACE(INDEX(GroupVertices[Group], MATCH(Edges[[#This Row],[Vertex 1]],GroupVertices[Vertex],0)),1,1,"")</f>
        <v>1</v>
      </c>
      <c r="P152" s="93" t="str">
        <f>REPLACE(INDEX(GroupVertices[Group], MATCH(Edges[[#This Row],[Vertex 2]],GroupVertices[Vertex],0)),1,1,"")</f>
        <v>1</v>
      </c>
    </row>
    <row r="153" spans="1:16" ht="14.25" customHeight="1" thickTop="1" thickBot="1" x14ac:dyDescent="0.3">
      <c r="A153" s="76" t="s">
        <v>330</v>
      </c>
      <c r="B153" s="76" t="s">
        <v>204</v>
      </c>
      <c r="C153" s="77"/>
      <c r="D153" s="78">
        <v>1.6206896551724137</v>
      </c>
      <c r="E153" s="79"/>
      <c r="F153" s="80"/>
      <c r="G153" s="77"/>
      <c r="H153" s="81"/>
      <c r="I153" s="82"/>
      <c r="J153" s="82"/>
      <c r="K153" s="51"/>
      <c r="L153" s="83">
        <v>153</v>
      </c>
      <c r="M153" s="83"/>
      <c r="N153" s="84">
        <v>3</v>
      </c>
      <c r="O153" s="93" t="str">
        <f>REPLACE(INDEX(GroupVertices[Group], MATCH(Edges[[#This Row],[Vertex 1]],GroupVertices[Vertex],0)),1,1,"")</f>
        <v>1</v>
      </c>
      <c r="P153" s="93" t="str">
        <f>REPLACE(INDEX(GroupVertices[Group], MATCH(Edges[[#This Row],[Vertex 2]],GroupVertices[Vertex],0)),1,1,"")</f>
        <v>1</v>
      </c>
    </row>
    <row r="154" spans="1:16" ht="14.25" customHeight="1" thickTop="1" thickBot="1" x14ac:dyDescent="0.3">
      <c r="A154" s="76" t="s">
        <v>296</v>
      </c>
      <c r="B154" s="76" t="s">
        <v>332</v>
      </c>
      <c r="C154" s="77"/>
      <c r="D154" s="78">
        <v>1</v>
      </c>
      <c r="E154" s="79"/>
      <c r="F154" s="80"/>
      <c r="G154" s="77"/>
      <c r="H154" s="81"/>
      <c r="I154" s="82"/>
      <c r="J154" s="82"/>
      <c r="K154" s="51"/>
      <c r="L154" s="83">
        <v>154</v>
      </c>
      <c r="M154" s="83"/>
      <c r="N154" s="84">
        <v>1</v>
      </c>
      <c r="O154" s="93" t="str">
        <f>REPLACE(INDEX(GroupVertices[Group], MATCH(Edges[[#This Row],[Vertex 1]],GroupVertices[Vertex],0)),1,1,"")</f>
        <v>1</v>
      </c>
      <c r="P154" s="93" t="str">
        <f>REPLACE(INDEX(GroupVertices[Group], MATCH(Edges[[#This Row],[Vertex 2]],GroupVertices[Vertex],0)),1,1,"")</f>
        <v>1</v>
      </c>
    </row>
    <row r="155" spans="1:16" ht="14.25" customHeight="1" thickTop="1" thickBot="1" x14ac:dyDescent="0.3">
      <c r="A155" s="76" t="s">
        <v>296</v>
      </c>
      <c r="B155" s="76" t="s">
        <v>333</v>
      </c>
      <c r="C155" s="77"/>
      <c r="D155" s="78">
        <v>1</v>
      </c>
      <c r="E155" s="79"/>
      <c r="F155" s="80"/>
      <c r="G155" s="77"/>
      <c r="H155" s="81"/>
      <c r="I155" s="82"/>
      <c r="J155" s="82"/>
      <c r="K155" s="51"/>
      <c r="L155" s="83">
        <v>155</v>
      </c>
      <c r="M155" s="83"/>
      <c r="N155" s="84">
        <v>1</v>
      </c>
      <c r="O155" s="93" t="str">
        <f>REPLACE(INDEX(GroupVertices[Group], MATCH(Edges[[#This Row],[Vertex 1]],GroupVertices[Vertex],0)),1,1,"")</f>
        <v>1</v>
      </c>
      <c r="P155" s="93" t="str">
        <f>REPLACE(INDEX(GroupVertices[Group], MATCH(Edges[[#This Row],[Vertex 2]],GroupVertices[Vertex],0)),1,1,"")</f>
        <v>1</v>
      </c>
    </row>
    <row r="156" spans="1:16" ht="14.25" customHeight="1" thickTop="1" thickBot="1" x14ac:dyDescent="0.3">
      <c r="A156" s="76" t="s">
        <v>296</v>
      </c>
      <c r="B156" s="76" t="s">
        <v>334</v>
      </c>
      <c r="C156" s="77"/>
      <c r="D156" s="78">
        <v>1.3103448275862069</v>
      </c>
      <c r="E156" s="79"/>
      <c r="F156" s="80"/>
      <c r="G156" s="77"/>
      <c r="H156" s="81"/>
      <c r="I156" s="82"/>
      <c r="J156" s="82"/>
      <c r="K156" s="51"/>
      <c r="L156" s="83">
        <v>156</v>
      </c>
      <c r="M156" s="83"/>
      <c r="N156" s="84">
        <v>2</v>
      </c>
      <c r="O156" s="93" t="str">
        <f>REPLACE(INDEX(GroupVertices[Group], MATCH(Edges[[#This Row],[Vertex 1]],GroupVertices[Vertex],0)),1,1,"")</f>
        <v>1</v>
      </c>
      <c r="P156" s="93" t="str">
        <f>REPLACE(INDEX(GroupVertices[Group], MATCH(Edges[[#This Row],[Vertex 2]],GroupVertices[Vertex],0)),1,1,"")</f>
        <v>1</v>
      </c>
    </row>
    <row r="157" spans="1:16" ht="14.25" customHeight="1" thickTop="1" thickBot="1" x14ac:dyDescent="0.3">
      <c r="A157" s="76" t="s">
        <v>296</v>
      </c>
      <c r="B157" s="76" t="s">
        <v>299</v>
      </c>
      <c r="C157" s="77"/>
      <c r="D157" s="78">
        <v>1</v>
      </c>
      <c r="E157" s="79"/>
      <c r="F157" s="80"/>
      <c r="G157" s="77"/>
      <c r="H157" s="81"/>
      <c r="I157" s="82"/>
      <c r="J157" s="82"/>
      <c r="K157" s="51"/>
      <c r="L157" s="83">
        <v>157</v>
      </c>
      <c r="M157" s="83"/>
      <c r="N157" s="84">
        <v>1</v>
      </c>
      <c r="O157" s="93" t="str">
        <f>REPLACE(INDEX(GroupVertices[Group], MATCH(Edges[[#This Row],[Vertex 1]],GroupVertices[Vertex],0)),1,1,"")</f>
        <v>1</v>
      </c>
      <c r="P157" s="93" t="str">
        <f>REPLACE(INDEX(GroupVertices[Group], MATCH(Edges[[#This Row],[Vertex 2]],GroupVertices[Vertex],0)),1,1,"")</f>
        <v>1</v>
      </c>
    </row>
    <row r="158" spans="1:16" ht="14.25" customHeight="1" thickTop="1" thickBot="1" x14ac:dyDescent="0.3">
      <c r="A158" s="76" t="s">
        <v>296</v>
      </c>
      <c r="B158" s="76" t="s">
        <v>248</v>
      </c>
      <c r="C158" s="77"/>
      <c r="D158" s="78">
        <v>1</v>
      </c>
      <c r="E158" s="79"/>
      <c r="F158" s="80"/>
      <c r="G158" s="77"/>
      <c r="H158" s="81"/>
      <c r="I158" s="82"/>
      <c r="J158" s="82"/>
      <c r="K158" s="51"/>
      <c r="L158" s="83">
        <v>158</v>
      </c>
      <c r="M158" s="83"/>
      <c r="N158" s="84">
        <v>1</v>
      </c>
      <c r="O158" s="93" t="str">
        <f>REPLACE(INDEX(GroupVertices[Group], MATCH(Edges[[#This Row],[Vertex 1]],GroupVertices[Vertex],0)),1,1,"")</f>
        <v>1</v>
      </c>
      <c r="P158" s="93" t="str">
        <f>REPLACE(INDEX(GroupVertices[Group], MATCH(Edges[[#This Row],[Vertex 2]],GroupVertices[Vertex],0)),1,1,"")</f>
        <v>1</v>
      </c>
    </row>
    <row r="159" spans="1:16" ht="14.25" customHeight="1" thickTop="1" thickBot="1" x14ac:dyDescent="0.3">
      <c r="A159" s="76" t="s">
        <v>296</v>
      </c>
      <c r="B159" s="76" t="s">
        <v>335</v>
      </c>
      <c r="C159" s="77"/>
      <c r="D159" s="78">
        <v>1</v>
      </c>
      <c r="E159" s="79"/>
      <c r="F159" s="80"/>
      <c r="G159" s="77"/>
      <c r="H159" s="81"/>
      <c r="I159" s="82"/>
      <c r="J159" s="82"/>
      <c r="K159" s="51"/>
      <c r="L159" s="83">
        <v>159</v>
      </c>
      <c r="M159" s="83"/>
      <c r="N159" s="84">
        <v>1</v>
      </c>
      <c r="O159" s="93" t="str">
        <f>REPLACE(INDEX(GroupVertices[Group], MATCH(Edges[[#This Row],[Vertex 1]],GroupVertices[Vertex],0)),1,1,"")</f>
        <v>1</v>
      </c>
      <c r="P159" s="93" t="str">
        <f>REPLACE(INDEX(GroupVertices[Group], MATCH(Edges[[#This Row],[Vertex 2]],GroupVertices[Vertex],0)),1,1,"")</f>
        <v>1</v>
      </c>
    </row>
    <row r="160" spans="1:16" ht="14.25" customHeight="1" thickTop="1" thickBot="1" x14ac:dyDescent="0.3">
      <c r="A160" s="76" t="s">
        <v>336</v>
      </c>
      <c r="B160" s="76" t="s">
        <v>337</v>
      </c>
      <c r="C160" s="77"/>
      <c r="D160" s="78">
        <v>1.3103448275862069</v>
      </c>
      <c r="E160" s="79"/>
      <c r="F160" s="80"/>
      <c r="G160" s="77"/>
      <c r="H160" s="81"/>
      <c r="I160" s="82"/>
      <c r="J160" s="82"/>
      <c r="K160" s="51"/>
      <c r="L160" s="83">
        <v>160</v>
      </c>
      <c r="M160" s="83"/>
      <c r="N160" s="84">
        <v>2</v>
      </c>
      <c r="O160" s="93" t="str">
        <f>REPLACE(INDEX(GroupVertices[Group], MATCH(Edges[[#This Row],[Vertex 1]],GroupVertices[Vertex],0)),1,1,"")</f>
        <v>5</v>
      </c>
      <c r="P160" s="93" t="str">
        <f>REPLACE(INDEX(GroupVertices[Group], MATCH(Edges[[#This Row],[Vertex 2]],GroupVertices[Vertex],0)),1,1,"")</f>
        <v>5</v>
      </c>
    </row>
    <row r="161" spans="1:16" ht="14.25" customHeight="1" thickTop="1" thickBot="1" x14ac:dyDescent="0.3">
      <c r="A161" s="76" t="s">
        <v>332</v>
      </c>
      <c r="B161" s="76" t="s">
        <v>335</v>
      </c>
      <c r="C161" s="77"/>
      <c r="D161" s="78">
        <v>1</v>
      </c>
      <c r="E161" s="79"/>
      <c r="F161" s="80"/>
      <c r="G161" s="77"/>
      <c r="H161" s="81"/>
      <c r="I161" s="82"/>
      <c r="J161" s="82"/>
      <c r="K161" s="51"/>
      <c r="L161" s="83">
        <v>161</v>
      </c>
      <c r="M161" s="83"/>
      <c r="N161" s="84">
        <v>1</v>
      </c>
      <c r="O161" s="93" t="str">
        <f>REPLACE(INDEX(GroupVertices[Group], MATCH(Edges[[#This Row],[Vertex 1]],GroupVertices[Vertex],0)),1,1,"")</f>
        <v>1</v>
      </c>
      <c r="P161" s="93" t="str">
        <f>REPLACE(INDEX(GroupVertices[Group], MATCH(Edges[[#This Row],[Vertex 2]],GroupVertices[Vertex],0)),1,1,"")</f>
        <v>1</v>
      </c>
    </row>
    <row r="162" spans="1:16" ht="14.25" customHeight="1" thickTop="1" thickBot="1" x14ac:dyDescent="0.3">
      <c r="A162" s="76" t="s">
        <v>338</v>
      </c>
      <c r="B162" s="76" t="s">
        <v>201</v>
      </c>
      <c r="C162" s="77"/>
      <c r="D162" s="78">
        <v>1.3103448275862069</v>
      </c>
      <c r="E162" s="79"/>
      <c r="F162" s="80"/>
      <c r="G162" s="77"/>
      <c r="H162" s="81"/>
      <c r="I162" s="82"/>
      <c r="J162" s="82"/>
      <c r="K162" s="51"/>
      <c r="L162" s="83">
        <v>162</v>
      </c>
      <c r="M162" s="83"/>
      <c r="N162" s="84">
        <v>2</v>
      </c>
      <c r="O162" s="93" t="str">
        <f>REPLACE(INDEX(GroupVertices[Group], MATCH(Edges[[#This Row],[Vertex 1]],GroupVertices[Vertex],0)),1,1,"")</f>
        <v>1</v>
      </c>
      <c r="P162" s="93" t="str">
        <f>REPLACE(INDEX(GroupVertices[Group], MATCH(Edges[[#This Row],[Vertex 2]],GroupVertices[Vertex],0)),1,1,"")</f>
        <v>1</v>
      </c>
    </row>
    <row r="163" spans="1:16" ht="14.25" customHeight="1" thickTop="1" thickBot="1" x14ac:dyDescent="0.3">
      <c r="A163" s="76" t="s">
        <v>339</v>
      </c>
      <c r="B163" s="76" t="s">
        <v>340</v>
      </c>
      <c r="C163" s="77"/>
      <c r="D163" s="78">
        <v>1</v>
      </c>
      <c r="E163" s="79"/>
      <c r="F163" s="80"/>
      <c r="G163" s="77"/>
      <c r="H163" s="81"/>
      <c r="I163" s="82"/>
      <c r="J163" s="82"/>
      <c r="K163" s="51"/>
      <c r="L163" s="83">
        <v>163</v>
      </c>
      <c r="M163" s="83"/>
      <c r="N163" s="84">
        <v>1</v>
      </c>
      <c r="O163" s="93" t="str">
        <f>REPLACE(INDEX(GroupVertices[Group], MATCH(Edges[[#This Row],[Vertex 1]],GroupVertices[Vertex],0)),1,1,"")</f>
        <v>6</v>
      </c>
      <c r="P163" s="93" t="str">
        <f>REPLACE(INDEX(GroupVertices[Group], MATCH(Edges[[#This Row],[Vertex 2]],GroupVertices[Vertex],0)),1,1,"")</f>
        <v>6</v>
      </c>
    </row>
    <row r="164" spans="1:16" ht="14.25" customHeight="1" thickTop="1" thickBot="1" x14ac:dyDescent="0.3">
      <c r="A164" s="76" t="s">
        <v>339</v>
      </c>
      <c r="B164" s="76" t="s">
        <v>341</v>
      </c>
      <c r="C164" s="77"/>
      <c r="D164" s="78">
        <v>1</v>
      </c>
      <c r="E164" s="79"/>
      <c r="F164" s="80"/>
      <c r="G164" s="77"/>
      <c r="H164" s="81"/>
      <c r="I164" s="82"/>
      <c r="J164" s="82"/>
      <c r="K164" s="51"/>
      <c r="L164" s="83">
        <v>164</v>
      </c>
      <c r="M164" s="83"/>
      <c r="N164" s="84">
        <v>1</v>
      </c>
      <c r="O164" s="93" t="str">
        <f>REPLACE(INDEX(GroupVertices[Group], MATCH(Edges[[#This Row],[Vertex 1]],GroupVertices[Vertex],0)),1,1,"")</f>
        <v>6</v>
      </c>
      <c r="P164" s="93" t="str">
        <f>REPLACE(INDEX(GroupVertices[Group], MATCH(Edges[[#This Row],[Vertex 2]],GroupVertices[Vertex],0)),1,1,"")</f>
        <v>6</v>
      </c>
    </row>
    <row r="165" spans="1:16" ht="14.25" customHeight="1" thickTop="1" thickBot="1" x14ac:dyDescent="0.3">
      <c r="A165" s="76" t="s">
        <v>342</v>
      </c>
      <c r="B165" s="76" t="s">
        <v>281</v>
      </c>
      <c r="C165" s="77"/>
      <c r="D165" s="78">
        <v>1</v>
      </c>
      <c r="E165" s="79"/>
      <c r="F165" s="80"/>
      <c r="G165" s="77"/>
      <c r="H165" s="81"/>
      <c r="I165" s="82"/>
      <c r="J165" s="82"/>
      <c r="K165" s="51"/>
      <c r="L165" s="83">
        <v>165</v>
      </c>
      <c r="M165" s="83"/>
      <c r="N165" s="84">
        <v>1</v>
      </c>
      <c r="O165" s="93" t="str">
        <f>REPLACE(INDEX(GroupVertices[Group], MATCH(Edges[[#This Row],[Vertex 1]],GroupVertices[Vertex],0)),1,1,"")</f>
        <v>2</v>
      </c>
      <c r="P165" s="93" t="str">
        <f>REPLACE(INDEX(GroupVertices[Group], MATCH(Edges[[#This Row],[Vertex 2]],GroupVertices[Vertex],0)),1,1,"")</f>
        <v>2</v>
      </c>
    </row>
    <row r="166" spans="1:16" ht="14.25" customHeight="1" thickTop="1" thickBot="1" x14ac:dyDescent="0.3">
      <c r="A166" s="76" t="s">
        <v>342</v>
      </c>
      <c r="B166" s="76" t="s">
        <v>343</v>
      </c>
      <c r="C166" s="77"/>
      <c r="D166" s="78">
        <v>1</v>
      </c>
      <c r="E166" s="79"/>
      <c r="F166" s="80"/>
      <c r="G166" s="77"/>
      <c r="H166" s="81"/>
      <c r="I166" s="82"/>
      <c r="J166" s="82"/>
      <c r="K166" s="51"/>
      <c r="L166" s="83">
        <v>166</v>
      </c>
      <c r="M166" s="83"/>
      <c r="N166" s="84">
        <v>1</v>
      </c>
      <c r="O166" s="93" t="str">
        <f>REPLACE(INDEX(GroupVertices[Group], MATCH(Edges[[#This Row],[Vertex 1]],GroupVertices[Vertex],0)),1,1,"")</f>
        <v>2</v>
      </c>
      <c r="P166" s="93" t="str">
        <f>REPLACE(INDEX(GroupVertices[Group], MATCH(Edges[[#This Row],[Vertex 2]],GroupVertices[Vertex],0)),1,1,"")</f>
        <v>2</v>
      </c>
    </row>
    <row r="167" spans="1:16" ht="14.25" customHeight="1" thickTop="1" thickBot="1" x14ac:dyDescent="0.3">
      <c r="A167" s="76" t="s">
        <v>344</v>
      </c>
      <c r="B167" s="76" t="s">
        <v>248</v>
      </c>
      <c r="C167" s="77"/>
      <c r="D167" s="78">
        <v>1.3103448275862069</v>
      </c>
      <c r="E167" s="79"/>
      <c r="F167" s="80"/>
      <c r="G167" s="77"/>
      <c r="H167" s="81"/>
      <c r="I167" s="82"/>
      <c r="J167" s="82"/>
      <c r="K167" s="51"/>
      <c r="L167" s="83">
        <v>167</v>
      </c>
      <c r="M167" s="83"/>
      <c r="N167" s="84">
        <v>2</v>
      </c>
      <c r="O167" s="93" t="str">
        <f>REPLACE(INDEX(GroupVertices[Group], MATCH(Edges[[#This Row],[Vertex 1]],GroupVertices[Vertex],0)),1,1,"")</f>
        <v>1</v>
      </c>
      <c r="P167" s="93" t="str">
        <f>REPLACE(INDEX(GroupVertices[Group], MATCH(Edges[[#This Row],[Vertex 2]],GroupVertices[Vertex],0)),1,1,"")</f>
        <v>1</v>
      </c>
    </row>
    <row r="168" spans="1:16" ht="14.25" customHeight="1" thickTop="1" thickBot="1" x14ac:dyDescent="0.3">
      <c r="A168" s="76" t="s">
        <v>194</v>
      </c>
      <c r="B168" s="76" t="s">
        <v>195</v>
      </c>
      <c r="C168" s="77"/>
      <c r="D168" s="78">
        <v>1.3103448275862069</v>
      </c>
      <c r="E168" s="79"/>
      <c r="F168" s="80"/>
      <c r="G168" s="77"/>
      <c r="H168" s="81"/>
      <c r="I168" s="82"/>
      <c r="J168" s="82"/>
      <c r="K168" s="51"/>
      <c r="L168" s="83">
        <v>168</v>
      </c>
      <c r="M168" s="83"/>
      <c r="N168" s="84">
        <v>2</v>
      </c>
      <c r="O168" s="93" t="str">
        <f>REPLACE(INDEX(GroupVertices[Group], MATCH(Edges[[#This Row],[Vertex 1]],GroupVertices[Vertex],0)),1,1,"")</f>
        <v>1</v>
      </c>
      <c r="P168" s="93" t="str">
        <f>REPLACE(INDEX(GroupVertices[Group], MATCH(Edges[[#This Row],[Vertex 2]],GroupVertices[Vertex],0)),1,1,"")</f>
        <v>1</v>
      </c>
    </row>
    <row r="169" spans="1:16" ht="14.25" customHeight="1" thickTop="1" thickBot="1" x14ac:dyDescent="0.3">
      <c r="A169" s="76" t="s">
        <v>194</v>
      </c>
      <c r="B169" s="76" t="s">
        <v>196</v>
      </c>
      <c r="C169" s="77"/>
      <c r="D169" s="78">
        <v>1</v>
      </c>
      <c r="E169" s="79"/>
      <c r="F169" s="80"/>
      <c r="G169" s="77"/>
      <c r="H169" s="81"/>
      <c r="I169" s="82"/>
      <c r="J169" s="82"/>
      <c r="K169" s="51"/>
      <c r="L169" s="83">
        <v>169</v>
      </c>
      <c r="M169" s="83"/>
      <c r="N169" s="84">
        <v>1</v>
      </c>
      <c r="O169" s="93" t="str">
        <f>REPLACE(INDEX(GroupVertices[Group], MATCH(Edges[[#This Row],[Vertex 1]],GroupVertices[Vertex],0)),1,1,"")</f>
        <v>1</v>
      </c>
      <c r="P169" s="93" t="str">
        <f>REPLACE(INDEX(GroupVertices[Group], MATCH(Edges[[#This Row],[Vertex 2]],GroupVertices[Vertex],0)),1,1,"")</f>
        <v>1</v>
      </c>
    </row>
    <row r="170" spans="1:16" ht="14.25" customHeight="1" thickTop="1" thickBot="1" x14ac:dyDescent="0.3">
      <c r="A170" s="76" t="s">
        <v>194</v>
      </c>
      <c r="B170" s="76" t="s">
        <v>176</v>
      </c>
      <c r="C170" s="77"/>
      <c r="D170" s="78">
        <v>1.6206896551724137</v>
      </c>
      <c r="E170" s="79"/>
      <c r="F170" s="80"/>
      <c r="G170" s="77"/>
      <c r="H170" s="81"/>
      <c r="I170" s="82"/>
      <c r="J170" s="82"/>
      <c r="K170" s="51"/>
      <c r="L170" s="83">
        <v>170</v>
      </c>
      <c r="M170" s="83"/>
      <c r="N170" s="84">
        <v>3</v>
      </c>
      <c r="O170" s="93" t="str">
        <f>REPLACE(INDEX(GroupVertices[Group], MATCH(Edges[[#This Row],[Vertex 1]],GroupVertices[Vertex],0)),1,1,"")</f>
        <v>1</v>
      </c>
      <c r="P170" s="93" t="str">
        <f>REPLACE(INDEX(GroupVertices[Group], MATCH(Edges[[#This Row],[Vertex 2]],GroupVertices[Vertex],0)),1,1,"")</f>
        <v>1</v>
      </c>
    </row>
    <row r="171" spans="1:16" ht="14.25" customHeight="1" thickTop="1" thickBot="1" x14ac:dyDescent="0.3">
      <c r="A171" s="76" t="s">
        <v>345</v>
      </c>
      <c r="B171" s="76" t="s">
        <v>346</v>
      </c>
      <c r="C171" s="77"/>
      <c r="D171" s="78">
        <v>1.6206896551724137</v>
      </c>
      <c r="E171" s="79"/>
      <c r="F171" s="80"/>
      <c r="G171" s="77"/>
      <c r="H171" s="81"/>
      <c r="I171" s="82"/>
      <c r="J171" s="82"/>
      <c r="K171" s="51"/>
      <c r="L171" s="83">
        <v>171</v>
      </c>
      <c r="M171" s="83"/>
      <c r="N171" s="84">
        <v>3</v>
      </c>
      <c r="O171" s="93" t="str">
        <f>REPLACE(INDEX(GroupVertices[Group], MATCH(Edges[[#This Row],[Vertex 1]],GroupVertices[Vertex],0)),1,1,"")</f>
        <v>41</v>
      </c>
      <c r="P171" s="93" t="str">
        <f>REPLACE(INDEX(GroupVertices[Group], MATCH(Edges[[#This Row],[Vertex 2]],GroupVertices[Vertex],0)),1,1,"")</f>
        <v>41</v>
      </c>
    </row>
    <row r="172" spans="1:16" ht="14.25" customHeight="1" thickTop="1" thickBot="1" x14ac:dyDescent="0.3">
      <c r="A172" s="76" t="s">
        <v>347</v>
      </c>
      <c r="B172" s="76" t="s">
        <v>271</v>
      </c>
      <c r="C172" s="77"/>
      <c r="D172" s="78">
        <v>1</v>
      </c>
      <c r="E172" s="79"/>
      <c r="F172" s="80"/>
      <c r="G172" s="77"/>
      <c r="H172" s="81"/>
      <c r="I172" s="82"/>
      <c r="J172" s="82"/>
      <c r="K172" s="51"/>
      <c r="L172" s="83">
        <v>172</v>
      </c>
      <c r="M172" s="83"/>
      <c r="N172" s="84">
        <v>1</v>
      </c>
      <c r="O172" s="93" t="str">
        <f>REPLACE(INDEX(GroupVertices[Group], MATCH(Edges[[#This Row],[Vertex 1]],GroupVertices[Vertex],0)),1,1,"")</f>
        <v>1</v>
      </c>
      <c r="P172" s="93" t="str">
        <f>REPLACE(INDEX(GroupVertices[Group], MATCH(Edges[[#This Row],[Vertex 2]],GroupVertices[Vertex],0)),1,1,"")</f>
        <v>1</v>
      </c>
    </row>
    <row r="173" spans="1:16" ht="14.25" customHeight="1" thickTop="1" thickBot="1" x14ac:dyDescent="0.3">
      <c r="A173" s="76" t="s">
        <v>348</v>
      </c>
      <c r="B173" s="76" t="s">
        <v>349</v>
      </c>
      <c r="C173" s="77"/>
      <c r="D173" s="78">
        <v>1</v>
      </c>
      <c r="E173" s="79"/>
      <c r="F173" s="80"/>
      <c r="G173" s="77"/>
      <c r="H173" s="81"/>
      <c r="I173" s="82"/>
      <c r="J173" s="82"/>
      <c r="K173" s="51"/>
      <c r="L173" s="83">
        <v>173</v>
      </c>
      <c r="M173" s="83"/>
      <c r="N173" s="84">
        <v>1</v>
      </c>
      <c r="O173" s="93" t="str">
        <f>REPLACE(INDEX(GroupVertices[Group], MATCH(Edges[[#This Row],[Vertex 1]],GroupVertices[Vertex],0)),1,1,"")</f>
        <v>18</v>
      </c>
      <c r="P173" s="93" t="str">
        <f>REPLACE(INDEX(GroupVertices[Group], MATCH(Edges[[#This Row],[Vertex 2]],GroupVertices[Vertex],0)),1,1,"")</f>
        <v>18</v>
      </c>
    </row>
    <row r="174" spans="1:16" ht="14.25" customHeight="1" thickTop="1" thickBot="1" x14ac:dyDescent="0.3">
      <c r="A174" s="76" t="s">
        <v>317</v>
      </c>
      <c r="B174" s="76" t="s">
        <v>318</v>
      </c>
      <c r="C174" s="77"/>
      <c r="D174" s="78">
        <v>1</v>
      </c>
      <c r="E174" s="79"/>
      <c r="F174" s="80"/>
      <c r="G174" s="77"/>
      <c r="H174" s="81"/>
      <c r="I174" s="82"/>
      <c r="J174" s="82"/>
      <c r="K174" s="51"/>
      <c r="L174" s="83">
        <v>174</v>
      </c>
      <c r="M174" s="83"/>
      <c r="N174" s="84">
        <v>1</v>
      </c>
      <c r="O174" s="93" t="str">
        <f>REPLACE(INDEX(GroupVertices[Group], MATCH(Edges[[#This Row],[Vertex 1]],GroupVertices[Vertex],0)),1,1,"")</f>
        <v>8</v>
      </c>
      <c r="P174" s="93" t="str">
        <f>REPLACE(INDEX(GroupVertices[Group], MATCH(Edges[[#This Row],[Vertex 2]],GroupVertices[Vertex],0)),1,1,"")</f>
        <v>8</v>
      </c>
    </row>
    <row r="175" spans="1:16" ht="14.25" customHeight="1" thickTop="1" thickBot="1" x14ac:dyDescent="0.3">
      <c r="A175" s="76" t="s">
        <v>317</v>
      </c>
      <c r="B175" s="76" t="s">
        <v>319</v>
      </c>
      <c r="C175" s="77"/>
      <c r="D175" s="78">
        <v>1</v>
      </c>
      <c r="E175" s="79"/>
      <c r="F175" s="80"/>
      <c r="G175" s="77"/>
      <c r="H175" s="81"/>
      <c r="I175" s="82"/>
      <c r="J175" s="82"/>
      <c r="K175" s="51"/>
      <c r="L175" s="83">
        <v>175</v>
      </c>
      <c r="M175" s="83"/>
      <c r="N175" s="84">
        <v>1</v>
      </c>
      <c r="O175" s="93" t="str">
        <f>REPLACE(INDEX(GroupVertices[Group], MATCH(Edges[[#This Row],[Vertex 1]],GroupVertices[Vertex],0)),1,1,"")</f>
        <v>8</v>
      </c>
      <c r="P175" s="93" t="str">
        <f>REPLACE(INDEX(GroupVertices[Group], MATCH(Edges[[#This Row],[Vertex 2]],GroupVertices[Vertex],0)),1,1,"")</f>
        <v>8</v>
      </c>
    </row>
    <row r="176" spans="1:16" ht="14.25" customHeight="1" thickTop="1" thickBot="1" x14ac:dyDescent="0.3">
      <c r="A176" s="76" t="s">
        <v>219</v>
      </c>
      <c r="B176" s="76" t="s">
        <v>220</v>
      </c>
      <c r="C176" s="77"/>
      <c r="D176" s="78">
        <v>1</v>
      </c>
      <c r="E176" s="79"/>
      <c r="F176" s="80"/>
      <c r="G176" s="77"/>
      <c r="H176" s="81"/>
      <c r="I176" s="82"/>
      <c r="J176" s="82"/>
      <c r="K176" s="51"/>
      <c r="L176" s="83">
        <v>176</v>
      </c>
      <c r="M176" s="83"/>
      <c r="N176" s="84">
        <v>1</v>
      </c>
      <c r="O176" s="93" t="str">
        <f>REPLACE(INDEX(GroupVertices[Group], MATCH(Edges[[#This Row],[Vertex 1]],GroupVertices[Vertex],0)),1,1,"")</f>
        <v>11</v>
      </c>
      <c r="P176" s="93" t="str">
        <f>REPLACE(INDEX(GroupVertices[Group], MATCH(Edges[[#This Row],[Vertex 2]],GroupVertices[Vertex],0)),1,1,"")</f>
        <v>11</v>
      </c>
    </row>
    <row r="177" spans="1:16" ht="14.25" customHeight="1" thickTop="1" thickBot="1" x14ac:dyDescent="0.3">
      <c r="A177" s="76" t="s">
        <v>219</v>
      </c>
      <c r="B177" s="76" t="s">
        <v>221</v>
      </c>
      <c r="C177" s="77"/>
      <c r="D177" s="78">
        <v>1</v>
      </c>
      <c r="E177" s="79"/>
      <c r="F177" s="80"/>
      <c r="G177" s="77"/>
      <c r="H177" s="81"/>
      <c r="I177" s="82"/>
      <c r="J177" s="82"/>
      <c r="K177" s="51"/>
      <c r="L177" s="83">
        <v>177</v>
      </c>
      <c r="M177" s="83"/>
      <c r="N177" s="84">
        <v>1</v>
      </c>
      <c r="O177" s="93" t="str">
        <f>REPLACE(INDEX(GroupVertices[Group], MATCH(Edges[[#This Row],[Vertex 1]],GroupVertices[Vertex],0)),1,1,"")</f>
        <v>11</v>
      </c>
      <c r="P177" s="93" t="str">
        <f>REPLACE(INDEX(GroupVertices[Group], MATCH(Edges[[#This Row],[Vertex 2]],GroupVertices[Vertex],0)),1,1,"")</f>
        <v>11</v>
      </c>
    </row>
    <row r="178" spans="1:16" ht="14.25" customHeight="1" thickTop="1" thickBot="1" x14ac:dyDescent="0.3">
      <c r="A178" s="76" t="s">
        <v>350</v>
      </c>
      <c r="B178" s="76" t="s">
        <v>351</v>
      </c>
      <c r="C178" s="77"/>
      <c r="D178" s="78">
        <v>1.3103448275862069</v>
      </c>
      <c r="E178" s="79"/>
      <c r="F178" s="80"/>
      <c r="G178" s="77"/>
      <c r="H178" s="81"/>
      <c r="I178" s="82"/>
      <c r="J178" s="82"/>
      <c r="K178" s="51"/>
      <c r="L178" s="83">
        <v>178</v>
      </c>
      <c r="M178" s="83"/>
      <c r="N178" s="84">
        <v>2</v>
      </c>
      <c r="O178" s="93" t="str">
        <f>REPLACE(INDEX(GroupVertices[Group], MATCH(Edges[[#This Row],[Vertex 1]],GroupVertices[Vertex],0)),1,1,"")</f>
        <v>15</v>
      </c>
      <c r="P178" s="93" t="str">
        <f>REPLACE(INDEX(GroupVertices[Group], MATCH(Edges[[#This Row],[Vertex 2]],GroupVertices[Vertex],0)),1,1,"")</f>
        <v>15</v>
      </c>
    </row>
    <row r="179" spans="1:16" ht="14.25" customHeight="1" thickTop="1" thickBot="1" x14ac:dyDescent="0.3">
      <c r="A179" s="76" t="s">
        <v>350</v>
      </c>
      <c r="B179" s="76" t="s">
        <v>352</v>
      </c>
      <c r="C179" s="77"/>
      <c r="D179" s="78">
        <v>1.3103448275862069</v>
      </c>
      <c r="E179" s="79"/>
      <c r="F179" s="80"/>
      <c r="G179" s="77"/>
      <c r="H179" s="81"/>
      <c r="I179" s="82"/>
      <c r="J179" s="82"/>
      <c r="K179" s="51"/>
      <c r="L179" s="83">
        <v>179</v>
      </c>
      <c r="M179" s="83"/>
      <c r="N179" s="84">
        <v>2</v>
      </c>
      <c r="O179" s="93" t="str">
        <f>REPLACE(INDEX(GroupVertices[Group], MATCH(Edges[[#This Row],[Vertex 1]],GroupVertices[Vertex],0)),1,1,"")</f>
        <v>15</v>
      </c>
      <c r="P179" s="93" t="str">
        <f>REPLACE(INDEX(GroupVertices[Group], MATCH(Edges[[#This Row],[Vertex 2]],GroupVertices[Vertex],0)),1,1,"")</f>
        <v>15</v>
      </c>
    </row>
    <row r="180" spans="1:16" ht="14.25" customHeight="1" thickTop="1" thickBot="1" x14ac:dyDescent="0.3">
      <c r="A180" s="76" t="s">
        <v>353</v>
      </c>
      <c r="B180" s="76" t="s">
        <v>354</v>
      </c>
      <c r="C180" s="77"/>
      <c r="D180" s="78">
        <v>1</v>
      </c>
      <c r="E180" s="79"/>
      <c r="F180" s="80"/>
      <c r="G180" s="77"/>
      <c r="H180" s="81"/>
      <c r="I180" s="82"/>
      <c r="J180" s="82"/>
      <c r="K180" s="51"/>
      <c r="L180" s="83">
        <v>180</v>
      </c>
      <c r="M180" s="83"/>
      <c r="N180" s="84">
        <v>1</v>
      </c>
      <c r="O180" s="93" t="str">
        <f>REPLACE(INDEX(GroupVertices[Group], MATCH(Edges[[#This Row],[Vertex 1]],GroupVertices[Vertex],0)),1,1,"")</f>
        <v>16</v>
      </c>
      <c r="P180" s="93" t="str">
        <f>REPLACE(INDEX(GroupVertices[Group], MATCH(Edges[[#This Row],[Vertex 2]],GroupVertices[Vertex],0)),1,1,"")</f>
        <v>16</v>
      </c>
    </row>
    <row r="181" spans="1:16" ht="14.25" customHeight="1" thickTop="1" thickBot="1" x14ac:dyDescent="0.3">
      <c r="A181" s="76" t="s">
        <v>353</v>
      </c>
      <c r="B181" s="76" t="s">
        <v>355</v>
      </c>
      <c r="C181" s="77"/>
      <c r="D181" s="78">
        <v>3.1724137931034484</v>
      </c>
      <c r="E181" s="79"/>
      <c r="F181" s="80"/>
      <c r="G181" s="77"/>
      <c r="H181" s="81"/>
      <c r="I181" s="82"/>
      <c r="J181" s="82"/>
      <c r="K181" s="51"/>
      <c r="L181" s="83">
        <v>181</v>
      </c>
      <c r="M181" s="83"/>
      <c r="N181" s="84">
        <v>8</v>
      </c>
      <c r="O181" s="93" t="str">
        <f>REPLACE(INDEX(GroupVertices[Group], MATCH(Edges[[#This Row],[Vertex 1]],GroupVertices[Vertex],0)),1,1,"")</f>
        <v>16</v>
      </c>
      <c r="P181" s="93" t="str">
        <f>REPLACE(INDEX(GroupVertices[Group], MATCH(Edges[[#This Row],[Vertex 2]],GroupVertices[Vertex],0)),1,1,"")</f>
        <v>16</v>
      </c>
    </row>
    <row r="182" spans="1:16" ht="14.25" customHeight="1" thickTop="1" thickBot="1" x14ac:dyDescent="0.3">
      <c r="A182" s="76" t="s">
        <v>356</v>
      </c>
      <c r="B182" s="76" t="s">
        <v>357</v>
      </c>
      <c r="C182" s="77"/>
      <c r="D182" s="78">
        <v>2.2413793103448274</v>
      </c>
      <c r="E182" s="79"/>
      <c r="F182" s="80"/>
      <c r="G182" s="77"/>
      <c r="H182" s="81"/>
      <c r="I182" s="82"/>
      <c r="J182" s="82"/>
      <c r="K182" s="51"/>
      <c r="L182" s="83">
        <v>182</v>
      </c>
      <c r="M182" s="83"/>
      <c r="N182" s="84">
        <v>5</v>
      </c>
      <c r="O182" s="93" t="str">
        <f>REPLACE(INDEX(GroupVertices[Group], MATCH(Edges[[#This Row],[Vertex 1]],GroupVertices[Vertex],0)),1,1,"")</f>
        <v>54</v>
      </c>
      <c r="P182" s="93" t="str">
        <f>REPLACE(INDEX(GroupVertices[Group], MATCH(Edges[[#This Row],[Vertex 2]],GroupVertices[Vertex],0)),1,1,"")</f>
        <v>54</v>
      </c>
    </row>
    <row r="183" spans="1:16" ht="14.25" customHeight="1" thickTop="1" thickBot="1" x14ac:dyDescent="0.3">
      <c r="A183" s="76" t="s">
        <v>358</v>
      </c>
      <c r="B183" s="76" t="s">
        <v>359</v>
      </c>
      <c r="C183" s="77"/>
      <c r="D183" s="78">
        <v>1.3103448275862069</v>
      </c>
      <c r="E183" s="79"/>
      <c r="F183" s="80"/>
      <c r="G183" s="77"/>
      <c r="H183" s="81"/>
      <c r="I183" s="82"/>
      <c r="J183" s="82"/>
      <c r="K183" s="51"/>
      <c r="L183" s="83">
        <v>183</v>
      </c>
      <c r="M183" s="83"/>
      <c r="N183" s="84">
        <v>2</v>
      </c>
      <c r="O183" s="93" t="str">
        <f>REPLACE(INDEX(GroupVertices[Group], MATCH(Edges[[#This Row],[Vertex 1]],GroupVertices[Vertex],0)),1,1,"")</f>
        <v>14</v>
      </c>
      <c r="P183" s="93" t="str">
        <f>REPLACE(INDEX(GroupVertices[Group], MATCH(Edges[[#This Row],[Vertex 2]],GroupVertices[Vertex],0)),1,1,"")</f>
        <v>14</v>
      </c>
    </row>
    <row r="184" spans="1:16" ht="14.25" customHeight="1" thickTop="1" thickBot="1" x14ac:dyDescent="0.3">
      <c r="A184" s="76" t="s">
        <v>358</v>
      </c>
      <c r="B184" s="76" t="s">
        <v>360</v>
      </c>
      <c r="C184" s="77"/>
      <c r="D184" s="78">
        <v>1</v>
      </c>
      <c r="E184" s="79"/>
      <c r="F184" s="80"/>
      <c r="G184" s="77"/>
      <c r="H184" s="81"/>
      <c r="I184" s="82"/>
      <c r="J184" s="82"/>
      <c r="K184" s="51"/>
      <c r="L184" s="83">
        <v>184</v>
      </c>
      <c r="M184" s="83"/>
      <c r="N184" s="84">
        <v>1</v>
      </c>
      <c r="O184" s="93" t="str">
        <f>REPLACE(INDEX(GroupVertices[Group], MATCH(Edges[[#This Row],[Vertex 1]],GroupVertices[Vertex],0)),1,1,"")</f>
        <v>14</v>
      </c>
      <c r="P184" s="93" t="str">
        <f>REPLACE(INDEX(GroupVertices[Group], MATCH(Edges[[#This Row],[Vertex 2]],GroupVertices[Vertex],0)),1,1,"")</f>
        <v>14</v>
      </c>
    </row>
    <row r="185" spans="1:16" ht="14.25" customHeight="1" thickTop="1" thickBot="1" x14ac:dyDescent="0.3">
      <c r="A185" s="76" t="s">
        <v>281</v>
      </c>
      <c r="B185" s="76" t="s">
        <v>343</v>
      </c>
      <c r="C185" s="77"/>
      <c r="D185" s="78">
        <v>1</v>
      </c>
      <c r="E185" s="79"/>
      <c r="F185" s="80"/>
      <c r="G185" s="77"/>
      <c r="H185" s="81"/>
      <c r="I185" s="82"/>
      <c r="J185" s="82"/>
      <c r="K185" s="51"/>
      <c r="L185" s="83">
        <v>185</v>
      </c>
      <c r="M185" s="83"/>
      <c r="N185" s="84">
        <v>1</v>
      </c>
      <c r="O185" s="93" t="str">
        <f>REPLACE(INDEX(GroupVertices[Group], MATCH(Edges[[#This Row],[Vertex 1]],GroupVertices[Vertex],0)),1,1,"")</f>
        <v>2</v>
      </c>
      <c r="P185" s="93" t="str">
        <f>REPLACE(INDEX(GroupVertices[Group], MATCH(Edges[[#This Row],[Vertex 2]],GroupVertices[Vertex],0)),1,1,"")</f>
        <v>2</v>
      </c>
    </row>
    <row r="186" spans="1:16" ht="14.25" customHeight="1" thickTop="1" thickBot="1" x14ac:dyDescent="0.3">
      <c r="A186" s="76" t="s">
        <v>281</v>
      </c>
      <c r="B186" s="76" t="s">
        <v>283</v>
      </c>
      <c r="C186" s="77"/>
      <c r="D186" s="78">
        <v>1</v>
      </c>
      <c r="E186" s="79"/>
      <c r="F186" s="80"/>
      <c r="G186" s="77"/>
      <c r="H186" s="81"/>
      <c r="I186" s="82"/>
      <c r="J186" s="82"/>
      <c r="K186" s="51"/>
      <c r="L186" s="83">
        <v>186</v>
      </c>
      <c r="M186" s="83"/>
      <c r="N186" s="84">
        <v>1</v>
      </c>
      <c r="O186" s="93" t="str">
        <f>REPLACE(INDEX(GroupVertices[Group], MATCH(Edges[[#This Row],[Vertex 1]],GroupVertices[Vertex],0)),1,1,"")</f>
        <v>2</v>
      </c>
      <c r="P186" s="93" t="str">
        <f>REPLACE(INDEX(GroupVertices[Group], MATCH(Edges[[#This Row],[Vertex 2]],GroupVertices[Vertex],0)),1,1,"")</f>
        <v>2</v>
      </c>
    </row>
    <row r="187" spans="1:16" ht="14.25" customHeight="1" thickTop="1" thickBot="1" x14ac:dyDescent="0.3">
      <c r="A187" s="76" t="s">
        <v>361</v>
      </c>
      <c r="B187" s="76" t="s">
        <v>362</v>
      </c>
      <c r="C187" s="77"/>
      <c r="D187" s="78">
        <v>1.9310344827586206</v>
      </c>
      <c r="E187" s="79"/>
      <c r="F187" s="80"/>
      <c r="G187" s="77"/>
      <c r="H187" s="81"/>
      <c r="I187" s="82"/>
      <c r="J187" s="82"/>
      <c r="K187" s="51"/>
      <c r="L187" s="83">
        <v>187</v>
      </c>
      <c r="M187" s="83"/>
      <c r="N187" s="84">
        <v>4</v>
      </c>
      <c r="O187" s="93" t="str">
        <f>REPLACE(INDEX(GroupVertices[Group], MATCH(Edges[[#This Row],[Vertex 1]],GroupVertices[Vertex],0)),1,1,"")</f>
        <v>2</v>
      </c>
      <c r="P187" s="93" t="str">
        <f>REPLACE(INDEX(GroupVertices[Group], MATCH(Edges[[#This Row],[Vertex 2]],GroupVertices[Vertex],0)),1,1,"")</f>
        <v>2</v>
      </c>
    </row>
    <row r="188" spans="1:16" ht="14.25" customHeight="1" thickTop="1" thickBot="1" x14ac:dyDescent="0.3">
      <c r="A188" s="76" t="s">
        <v>363</v>
      </c>
      <c r="B188" s="76" t="s">
        <v>364</v>
      </c>
      <c r="C188" s="77"/>
      <c r="D188" s="78">
        <v>1.3103448275862069</v>
      </c>
      <c r="E188" s="79"/>
      <c r="F188" s="80"/>
      <c r="G188" s="77"/>
      <c r="H188" s="81"/>
      <c r="I188" s="82"/>
      <c r="J188" s="82"/>
      <c r="K188" s="51"/>
      <c r="L188" s="83">
        <v>188</v>
      </c>
      <c r="M188" s="83"/>
      <c r="N188" s="84">
        <v>2</v>
      </c>
      <c r="O188" s="93" t="str">
        <f>REPLACE(INDEX(GroupVertices[Group], MATCH(Edges[[#This Row],[Vertex 1]],GroupVertices[Vertex],0)),1,1,"")</f>
        <v>1</v>
      </c>
      <c r="P188" s="93" t="str">
        <f>REPLACE(INDEX(GroupVertices[Group], MATCH(Edges[[#This Row],[Vertex 2]],GroupVertices[Vertex],0)),1,1,"")</f>
        <v>1</v>
      </c>
    </row>
    <row r="189" spans="1:16" ht="14.25" customHeight="1" thickTop="1" thickBot="1" x14ac:dyDescent="0.3">
      <c r="A189" s="76" t="s">
        <v>363</v>
      </c>
      <c r="B189" s="76" t="s">
        <v>201</v>
      </c>
      <c r="C189" s="77"/>
      <c r="D189" s="78">
        <v>1.9310344827586206</v>
      </c>
      <c r="E189" s="79"/>
      <c r="F189" s="80"/>
      <c r="G189" s="77"/>
      <c r="H189" s="81"/>
      <c r="I189" s="82"/>
      <c r="J189" s="82"/>
      <c r="K189" s="51"/>
      <c r="L189" s="83">
        <v>189</v>
      </c>
      <c r="M189" s="83"/>
      <c r="N189" s="84">
        <v>4</v>
      </c>
      <c r="O189" s="93" t="str">
        <f>REPLACE(INDEX(GroupVertices[Group], MATCH(Edges[[#This Row],[Vertex 1]],GroupVertices[Vertex],0)),1,1,"")</f>
        <v>1</v>
      </c>
      <c r="P189" s="93" t="str">
        <f>REPLACE(INDEX(GroupVertices[Group], MATCH(Edges[[#This Row],[Vertex 2]],GroupVertices[Vertex],0)),1,1,"")</f>
        <v>1</v>
      </c>
    </row>
    <row r="190" spans="1:16" ht="14.25" customHeight="1" thickTop="1" thickBot="1" x14ac:dyDescent="0.3">
      <c r="A190" s="76" t="s">
        <v>282</v>
      </c>
      <c r="B190" s="76" t="s">
        <v>284</v>
      </c>
      <c r="C190" s="77"/>
      <c r="D190" s="78">
        <v>1</v>
      </c>
      <c r="E190" s="79"/>
      <c r="F190" s="80"/>
      <c r="G190" s="77"/>
      <c r="H190" s="81"/>
      <c r="I190" s="82"/>
      <c r="J190" s="82"/>
      <c r="K190" s="51"/>
      <c r="L190" s="83">
        <v>190</v>
      </c>
      <c r="M190" s="83"/>
      <c r="N190" s="84">
        <v>1</v>
      </c>
      <c r="O190" s="93" t="str">
        <f>REPLACE(INDEX(GroupVertices[Group], MATCH(Edges[[#This Row],[Vertex 1]],GroupVertices[Vertex],0)),1,1,"")</f>
        <v>2</v>
      </c>
      <c r="P190" s="93" t="str">
        <f>REPLACE(INDEX(GroupVertices[Group], MATCH(Edges[[#This Row],[Vertex 2]],GroupVertices[Vertex],0)),1,1,"")</f>
        <v>2</v>
      </c>
    </row>
    <row r="191" spans="1:16" ht="14.25" customHeight="1" thickTop="1" thickBot="1" x14ac:dyDescent="0.3">
      <c r="A191" s="76" t="s">
        <v>282</v>
      </c>
      <c r="B191" s="76" t="s">
        <v>285</v>
      </c>
      <c r="C191" s="77"/>
      <c r="D191" s="78">
        <v>1</v>
      </c>
      <c r="E191" s="79"/>
      <c r="F191" s="80"/>
      <c r="G191" s="77"/>
      <c r="H191" s="81"/>
      <c r="I191" s="82"/>
      <c r="J191" s="82"/>
      <c r="K191" s="51"/>
      <c r="L191" s="83">
        <v>191</v>
      </c>
      <c r="M191" s="83"/>
      <c r="N191" s="84">
        <v>1</v>
      </c>
      <c r="O191" s="93" t="str">
        <f>REPLACE(INDEX(GroupVertices[Group], MATCH(Edges[[#This Row],[Vertex 1]],GroupVertices[Vertex],0)),1,1,"")</f>
        <v>2</v>
      </c>
      <c r="P191" s="93" t="str">
        <f>REPLACE(INDEX(GroupVertices[Group], MATCH(Edges[[#This Row],[Vertex 2]],GroupVertices[Vertex],0)),1,1,"")</f>
        <v>2</v>
      </c>
    </row>
    <row r="192" spans="1:16" ht="14.25" customHeight="1" thickTop="1" thickBot="1" x14ac:dyDescent="0.3">
      <c r="A192" s="76" t="s">
        <v>365</v>
      </c>
      <c r="B192" s="76" t="s">
        <v>366</v>
      </c>
      <c r="C192" s="77"/>
      <c r="D192" s="78">
        <v>1</v>
      </c>
      <c r="E192" s="79"/>
      <c r="F192" s="80"/>
      <c r="G192" s="77"/>
      <c r="H192" s="81"/>
      <c r="I192" s="82"/>
      <c r="J192" s="82"/>
      <c r="K192" s="51"/>
      <c r="L192" s="83">
        <v>192</v>
      </c>
      <c r="M192" s="83"/>
      <c r="N192" s="84">
        <v>1</v>
      </c>
      <c r="O192" s="93" t="str">
        <f>REPLACE(INDEX(GroupVertices[Group], MATCH(Edges[[#This Row],[Vertex 1]],GroupVertices[Vertex],0)),1,1,"")</f>
        <v>53</v>
      </c>
      <c r="P192" s="93" t="str">
        <f>REPLACE(INDEX(GroupVertices[Group], MATCH(Edges[[#This Row],[Vertex 2]],GroupVertices[Vertex],0)),1,1,"")</f>
        <v>53</v>
      </c>
    </row>
    <row r="193" spans="1:16" ht="14.25" customHeight="1" thickTop="1" thickBot="1" x14ac:dyDescent="0.3">
      <c r="A193" s="76" t="s">
        <v>367</v>
      </c>
      <c r="B193" s="76" t="s">
        <v>368</v>
      </c>
      <c r="C193" s="77"/>
      <c r="D193" s="78">
        <v>1</v>
      </c>
      <c r="E193" s="79"/>
      <c r="F193" s="80"/>
      <c r="G193" s="77"/>
      <c r="H193" s="81"/>
      <c r="I193" s="82"/>
      <c r="J193" s="82"/>
      <c r="K193" s="51"/>
      <c r="L193" s="83">
        <v>193</v>
      </c>
      <c r="M193" s="83"/>
      <c r="N193" s="84">
        <v>1</v>
      </c>
      <c r="O193" s="93" t="str">
        <f>REPLACE(INDEX(GroupVertices[Group], MATCH(Edges[[#This Row],[Vertex 1]],GroupVertices[Vertex],0)),1,1,"")</f>
        <v>56</v>
      </c>
      <c r="P193" s="93" t="str">
        <f>REPLACE(INDEX(GroupVertices[Group], MATCH(Edges[[#This Row],[Vertex 2]],GroupVertices[Vertex],0)),1,1,"")</f>
        <v>56</v>
      </c>
    </row>
    <row r="194" spans="1:16" ht="14.25" customHeight="1" thickTop="1" thickBot="1" x14ac:dyDescent="0.3">
      <c r="A194" s="76" t="s">
        <v>369</v>
      </c>
      <c r="B194" s="76" t="s">
        <v>370</v>
      </c>
      <c r="C194" s="77"/>
      <c r="D194" s="78">
        <v>1.3103448275862069</v>
      </c>
      <c r="E194" s="79"/>
      <c r="F194" s="80"/>
      <c r="G194" s="77"/>
      <c r="H194" s="81"/>
      <c r="I194" s="82"/>
      <c r="J194" s="82"/>
      <c r="K194" s="51"/>
      <c r="L194" s="83">
        <v>194</v>
      </c>
      <c r="M194" s="83"/>
      <c r="N194" s="84">
        <v>2</v>
      </c>
      <c r="O194" s="93" t="str">
        <f>REPLACE(INDEX(GroupVertices[Group], MATCH(Edges[[#This Row],[Vertex 1]],GroupVertices[Vertex],0)),1,1,"")</f>
        <v>1</v>
      </c>
      <c r="P194" s="93" t="str">
        <f>REPLACE(INDEX(GroupVertices[Group], MATCH(Edges[[#This Row],[Vertex 2]],GroupVertices[Vertex],0)),1,1,"")</f>
        <v>1</v>
      </c>
    </row>
    <row r="195" spans="1:16" ht="14.25" customHeight="1" thickTop="1" thickBot="1" x14ac:dyDescent="0.3">
      <c r="A195" s="76" t="s">
        <v>369</v>
      </c>
      <c r="B195" s="76" t="s">
        <v>210</v>
      </c>
      <c r="C195" s="77"/>
      <c r="D195" s="78">
        <v>1</v>
      </c>
      <c r="E195" s="79"/>
      <c r="F195" s="80"/>
      <c r="G195" s="77"/>
      <c r="H195" s="81"/>
      <c r="I195" s="82"/>
      <c r="J195" s="82"/>
      <c r="K195" s="51"/>
      <c r="L195" s="83">
        <v>195</v>
      </c>
      <c r="M195" s="83"/>
      <c r="N195" s="84">
        <v>1</v>
      </c>
      <c r="O195" s="93" t="str">
        <f>REPLACE(INDEX(GroupVertices[Group], MATCH(Edges[[#This Row],[Vertex 1]],GroupVertices[Vertex],0)),1,1,"")</f>
        <v>1</v>
      </c>
      <c r="P195" s="93" t="str">
        <f>REPLACE(INDEX(GroupVertices[Group], MATCH(Edges[[#This Row],[Vertex 2]],GroupVertices[Vertex],0)),1,1,"")</f>
        <v>1</v>
      </c>
    </row>
    <row r="196" spans="1:16" ht="14.25" customHeight="1" thickTop="1" thickBot="1" x14ac:dyDescent="0.3">
      <c r="A196" s="76" t="s">
        <v>371</v>
      </c>
      <c r="B196" s="76" t="s">
        <v>372</v>
      </c>
      <c r="C196" s="77"/>
      <c r="D196" s="78">
        <v>1</v>
      </c>
      <c r="E196" s="79"/>
      <c r="F196" s="80"/>
      <c r="G196" s="77"/>
      <c r="H196" s="81"/>
      <c r="I196" s="82"/>
      <c r="J196" s="82"/>
      <c r="K196" s="51"/>
      <c r="L196" s="83">
        <v>196</v>
      </c>
      <c r="M196" s="83"/>
      <c r="N196" s="84">
        <v>1</v>
      </c>
      <c r="O196" s="93" t="str">
        <f>REPLACE(INDEX(GroupVertices[Group], MATCH(Edges[[#This Row],[Vertex 1]],GroupVertices[Vertex],0)),1,1,"")</f>
        <v>2</v>
      </c>
      <c r="P196" s="93" t="str">
        <f>REPLACE(INDEX(GroupVertices[Group], MATCH(Edges[[#This Row],[Vertex 2]],GroupVertices[Vertex],0)),1,1,"")</f>
        <v>2</v>
      </c>
    </row>
    <row r="197" spans="1:16" ht="14.25" customHeight="1" thickTop="1" thickBot="1" x14ac:dyDescent="0.3">
      <c r="A197" s="76" t="s">
        <v>371</v>
      </c>
      <c r="B197" s="76" t="s">
        <v>362</v>
      </c>
      <c r="C197" s="77"/>
      <c r="D197" s="78">
        <v>1.3103448275862069</v>
      </c>
      <c r="E197" s="79"/>
      <c r="F197" s="80"/>
      <c r="G197" s="77"/>
      <c r="H197" s="81"/>
      <c r="I197" s="82"/>
      <c r="J197" s="82"/>
      <c r="K197" s="51"/>
      <c r="L197" s="83">
        <v>197</v>
      </c>
      <c r="M197" s="83"/>
      <c r="N197" s="84">
        <v>2</v>
      </c>
      <c r="O197" s="93" t="str">
        <f>REPLACE(INDEX(GroupVertices[Group], MATCH(Edges[[#This Row],[Vertex 1]],GroupVertices[Vertex],0)),1,1,"")</f>
        <v>2</v>
      </c>
      <c r="P197" s="93" t="str">
        <f>REPLACE(INDEX(GroupVertices[Group], MATCH(Edges[[#This Row],[Vertex 2]],GroupVertices[Vertex],0)),1,1,"")</f>
        <v>2</v>
      </c>
    </row>
    <row r="198" spans="1:16" ht="14.25" customHeight="1" thickTop="1" thickBot="1" x14ac:dyDescent="0.3">
      <c r="A198" s="76" t="s">
        <v>203</v>
      </c>
      <c r="B198" s="76" t="s">
        <v>204</v>
      </c>
      <c r="C198" s="77"/>
      <c r="D198" s="78">
        <v>1</v>
      </c>
      <c r="E198" s="79"/>
      <c r="F198" s="80"/>
      <c r="G198" s="77"/>
      <c r="H198" s="81"/>
      <c r="I198" s="82"/>
      <c r="J198" s="82"/>
      <c r="K198" s="51"/>
      <c r="L198" s="83">
        <v>198</v>
      </c>
      <c r="M198" s="83"/>
      <c r="N198" s="84">
        <v>1</v>
      </c>
      <c r="O198" s="93" t="str">
        <f>REPLACE(INDEX(GroupVertices[Group], MATCH(Edges[[#This Row],[Vertex 1]],GroupVertices[Vertex],0)),1,1,"")</f>
        <v>1</v>
      </c>
      <c r="P198" s="93" t="str">
        <f>REPLACE(INDEX(GroupVertices[Group], MATCH(Edges[[#This Row],[Vertex 2]],GroupVertices[Vertex],0)),1,1,"")</f>
        <v>1</v>
      </c>
    </row>
    <row r="199" spans="1:16" ht="14.25" customHeight="1" thickTop="1" thickBot="1" x14ac:dyDescent="0.3">
      <c r="A199" s="76" t="s">
        <v>203</v>
      </c>
      <c r="B199" s="76" t="s">
        <v>373</v>
      </c>
      <c r="C199" s="77"/>
      <c r="D199" s="78">
        <v>1</v>
      </c>
      <c r="E199" s="79"/>
      <c r="F199" s="80"/>
      <c r="G199" s="77"/>
      <c r="H199" s="81"/>
      <c r="I199" s="82"/>
      <c r="J199" s="82"/>
      <c r="K199" s="51"/>
      <c r="L199" s="83">
        <v>199</v>
      </c>
      <c r="M199" s="83"/>
      <c r="N199" s="84">
        <v>1</v>
      </c>
      <c r="O199" s="93" t="str">
        <f>REPLACE(INDEX(GroupVertices[Group], MATCH(Edges[[#This Row],[Vertex 1]],GroupVertices[Vertex],0)),1,1,"")</f>
        <v>1</v>
      </c>
      <c r="P199" s="93" t="str">
        <f>REPLACE(INDEX(GroupVertices[Group], MATCH(Edges[[#This Row],[Vertex 2]],GroupVertices[Vertex],0)),1,1,"")</f>
        <v>1</v>
      </c>
    </row>
    <row r="200" spans="1:16" ht="14.25" customHeight="1" thickTop="1" thickBot="1" x14ac:dyDescent="0.3">
      <c r="A200" s="76" t="s">
        <v>374</v>
      </c>
      <c r="B200" s="76" t="s">
        <v>201</v>
      </c>
      <c r="C200" s="77"/>
      <c r="D200" s="78">
        <v>1.6206896551724137</v>
      </c>
      <c r="E200" s="79"/>
      <c r="F200" s="80"/>
      <c r="G200" s="77"/>
      <c r="H200" s="81"/>
      <c r="I200" s="82"/>
      <c r="J200" s="82"/>
      <c r="K200" s="51"/>
      <c r="L200" s="83">
        <v>200</v>
      </c>
      <c r="M200" s="83"/>
      <c r="N200" s="84">
        <v>3</v>
      </c>
      <c r="O200" s="93" t="str">
        <f>REPLACE(INDEX(GroupVertices[Group], MATCH(Edges[[#This Row],[Vertex 1]],GroupVertices[Vertex],0)),1,1,"")</f>
        <v>1</v>
      </c>
      <c r="P200" s="93" t="str">
        <f>REPLACE(INDEX(GroupVertices[Group], MATCH(Edges[[#This Row],[Vertex 2]],GroupVertices[Vertex],0)),1,1,"")</f>
        <v>1</v>
      </c>
    </row>
    <row r="201" spans="1:16" ht="14.25" customHeight="1" thickTop="1" thickBot="1" x14ac:dyDescent="0.3">
      <c r="A201" s="76" t="s">
        <v>374</v>
      </c>
      <c r="B201" s="76" t="s">
        <v>212</v>
      </c>
      <c r="C201" s="77"/>
      <c r="D201" s="78">
        <v>1</v>
      </c>
      <c r="E201" s="79"/>
      <c r="F201" s="80"/>
      <c r="G201" s="77"/>
      <c r="H201" s="81"/>
      <c r="I201" s="82"/>
      <c r="J201" s="82"/>
      <c r="K201" s="51"/>
      <c r="L201" s="83">
        <v>201</v>
      </c>
      <c r="M201" s="83"/>
      <c r="N201" s="84">
        <v>1</v>
      </c>
      <c r="O201" s="93" t="str">
        <f>REPLACE(INDEX(GroupVertices[Group], MATCH(Edges[[#This Row],[Vertex 1]],GroupVertices[Vertex],0)),1,1,"")</f>
        <v>1</v>
      </c>
      <c r="P201" s="93" t="str">
        <f>REPLACE(INDEX(GroupVertices[Group], MATCH(Edges[[#This Row],[Vertex 2]],GroupVertices[Vertex],0)),1,1,"")</f>
        <v>1</v>
      </c>
    </row>
    <row r="202" spans="1:16" ht="14.25" customHeight="1" thickTop="1" thickBot="1" x14ac:dyDescent="0.3">
      <c r="A202" s="76" t="s">
        <v>359</v>
      </c>
      <c r="B202" s="76" t="s">
        <v>360</v>
      </c>
      <c r="C202" s="77"/>
      <c r="D202" s="78">
        <v>1.3103448275862069</v>
      </c>
      <c r="E202" s="79"/>
      <c r="F202" s="80"/>
      <c r="G202" s="77"/>
      <c r="H202" s="81"/>
      <c r="I202" s="82"/>
      <c r="J202" s="82"/>
      <c r="K202" s="51"/>
      <c r="L202" s="83">
        <v>202</v>
      </c>
      <c r="M202" s="83"/>
      <c r="N202" s="84">
        <v>2</v>
      </c>
      <c r="O202" s="93" t="str">
        <f>REPLACE(INDEX(GroupVertices[Group], MATCH(Edges[[#This Row],[Vertex 1]],GroupVertices[Vertex],0)),1,1,"")</f>
        <v>14</v>
      </c>
      <c r="P202" s="93" t="str">
        <f>REPLACE(INDEX(GroupVertices[Group], MATCH(Edges[[#This Row],[Vertex 2]],GroupVertices[Vertex],0)),1,1,"")</f>
        <v>14</v>
      </c>
    </row>
    <row r="203" spans="1:16" ht="14.25" customHeight="1" thickTop="1" thickBot="1" x14ac:dyDescent="0.3">
      <c r="A203" s="76" t="s">
        <v>375</v>
      </c>
      <c r="B203" s="76" t="s">
        <v>376</v>
      </c>
      <c r="C203" s="77"/>
      <c r="D203" s="78">
        <v>1</v>
      </c>
      <c r="E203" s="79"/>
      <c r="F203" s="80"/>
      <c r="G203" s="77"/>
      <c r="H203" s="81"/>
      <c r="I203" s="82"/>
      <c r="J203" s="82"/>
      <c r="K203" s="51"/>
      <c r="L203" s="83">
        <v>203</v>
      </c>
      <c r="M203" s="83"/>
      <c r="N203" s="84">
        <v>1</v>
      </c>
      <c r="O203" s="93" t="str">
        <f>REPLACE(INDEX(GroupVertices[Group], MATCH(Edges[[#This Row],[Vertex 1]],GroupVertices[Vertex],0)),1,1,"")</f>
        <v>1</v>
      </c>
      <c r="P203" s="93" t="str">
        <f>REPLACE(INDEX(GroupVertices[Group], MATCH(Edges[[#This Row],[Vertex 2]],GroupVertices[Vertex],0)),1,1,"")</f>
        <v>1</v>
      </c>
    </row>
    <row r="204" spans="1:16" ht="14.25" customHeight="1" thickTop="1" thickBot="1" x14ac:dyDescent="0.3">
      <c r="A204" s="76" t="s">
        <v>375</v>
      </c>
      <c r="B204" s="76" t="s">
        <v>377</v>
      </c>
      <c r="C204" s="77"/>
      <c r="D204" s="78">
        <v>1</v>
      </c>
      <c r="E204" s="79"/>
      <c r="F204" s="80"/>
      <c r="G204" s="77"/>
      <c r="H204" s="81"/>
      <c r="I204" s="82"/>
      <c r="J204" s="82"/>
      <c r="K204" s="51"/>
      <c r="L204" s="83">
        <v>204</v>
      </c>
      <c r="M204" s="83"/>
      <c r="N204" s="84">
        <v>1</v>
      </c>
      <c r="O204" s="93" t="str">
        <f>REPLACE(INDEX(GroupVertices[Group], MATCH(Edges[[#This Row],[Vertex 1]],GroupVertices[Vertex],0)),1,1,"")</f>
        <v>1</v>
      </c>
      <c r="P204" s="93" t="str">
        <f>REPLACE(INDEX(GroupVertices[Group], MATCH(Edges[[#This Row],[Vertex 2]],GroupVertices[Vertex],0)),1,1,"")</f>
        <v>1</v>
      </c>
    </row>
    <row r="205" spans="1:16" ht="14.25" customHeight="1" thickTop="1" thickBot="1" x14ac:dyDescent="0.3">
      <c r="A205" s="76" t="s">
        <v>378</v>
      </c>
      <c r="B205" s="76" t="s">
        <v>379</v>
      </c>
      <c r="C205" s="77"/>
      <c r="D205" s="78">
        <v>1</v>
      </c>
      <c r="E205" s="79"/>
      <c r="F205" s="80"/>
      <c r="G205" s="77"/>
      <c r="H205" s="81"/>
      <c r="I205" s="82"/>
      <c r="J205" s="82"/>
      <c r="K205" s="51"/>
      <c r="L205" s="83">
        <v>205</v>
      </c>
      <c r="M205" s="83"/>
      <c r="N205" s="84">
        <v>1</v>
      </c>
      <c r="O205" s="93" t="str">
        <f>REPLACE(INDEX(GroupVertices[Group], MATCH(Edges[[#This Row],[Vertex 1]],GroupVertices[Vertex],0)),1,1,"")</f>
        <v>55</v>
      </c>
      <c r="P205" s="93" t="str">
        <f>REPLACE(INDEX(GroupVertices[Group], MATCH(Edges[[#This Row],[Vertex 2]],GroupVertices[Vertex],0)),1,1,"")</f>
        <v>55</v>
      </c>
    </row>
    <row r="206" spans="1:16" ht="14.25" customHeight="1" thickTop="1" thickBot="1" x14ac:dyDescent="0.3">
      <c r="A206" s="76" t="s">
        <v>380</v>
      </c>
      <c r="B206" s="76" t="s">
        <v>271</v>
      </c>
      <c r="C206" s="77"/>
      <c r="D206" s="78">
        <v>2.8620689655172411</v>
      </c>
      <c r="E206" s="79"/>
      <c r="F206" s="80"/>
      <c r="G206" s="77"/>
      <c r="H206" s="81"/>
      <c r="I206" s="82"/>
      <c r="J206" s="82"/>
      <c r="K206" s="51"/>
      <c r="L206" s="83">
        <v>206</v>
      </c>
      <c r="M206" s="83"/>
      <c r="N206" s="84">
        <v>7</v>
      </c>
      <c r="O206" s="93" t="str">
        <f>REPLACE(INDEX(GroupVertices[Group], MATCH(Edges[[#This Row],[Vertex 1]],GroupVertices[Vertex],0)),1,1,"")</f>
        <v>1</v>
      </c>
      <c r="P206" s="93" t="str">
        <f>REPLACE(INDEX(GroupVertices[Group], MATCH(Edges[[#This Row],[Vertex 2]],GroupVertices[Vertex],0)),1,1,"")</f>
        <v>1</v>
      </c>
    </row>
    <row r="207" spans="1:16" ht="14.25" customHeight="1" thickTop="1" thickBot="1" x14ac:dyDescent="0.3">
      <c r="A207" s="76" t="s">
        <v>380</v>
      </c>
      <c r="B207" s="76" t="s">
        <v>258</v>
      </c>
      <c r="C207" s="77"/>
      <c r="D207" s="78">
        <v>1.3103448275862069</v>
      </c>
      <c r="E207" s="79"/>
      <c r="F207" s="80"/>
      <c r="G207" s="77"/>
      <c r="H207" s="81"/>
      <c r="I207" s="82"/>
      <c r="J207" s="82"/>
      <c r="K207" s="51"/>
      <c r="L207" s="83">
        <v>207</v>
      </c>
      <c r="M207" s="83"/>
      <c r="N207" s="84">
        <v>2</v>
      </c>
      <c r="O207" s="93" t="str">
        <f>REPLACE(INDEX(GroupVertices[Group], MATCH(Edges[[#This Row],[Vertex 1]],GroupVertices[Vertex],0)),1,1,"")</f>
        <v>1</v>
      </c>
      <c r="P207" s="93" t="str">
        <f>REPLACE(INDEX(GroupVertices[Group], MATCH(Edges[[#This Row],[Vertex 2]],GroupVertices[Vertex],0)),1,1,"")</f>
        <v>1</v>
      </c>
    </row>
    <row r="208" spans="1:16" ht="14.25" customHeight="1" thickTop="1" thickBot="1" x14ac:dyDescent="0.3">
      <c r="A208" s="76" t="s">
        <v>380</v>
      </c>
      <c r="B208" s="76" t="s">
        <v>381</v>
      </c>
      <c r="C208" s="77"/>
      <c r="D208" s="78">
        <v>1.6206896551724137</v>
      </c>
      <c r="E208" s="79"/>
      <c r="F208" s="80"/>
      <c r="G208" s="77"/>
      <c r="H208" s="81"/>
      <c r="I208" s="82"/>
      <c r="J208" s="82"/>
      <c r="K208" s="51"/>
      <c r="L208" s="83">
        <v>208</v>
      </c>
      <c r="M208" s="83"/>
      <c r="N208" s="84">
        <v>3</v>
      </c>
      <c r="O208" s="93" t="str">
        <f>REPLACE(INDEX(GroupVertices[Group], MATCH(Edges[[#This Row],[Vertex 1]],GroupVertices[Vertex],0)),1,1,"")</f>
        <v>1</v>
      </c>
      <c r="P208" s="93" t="str">
        <f>REPLACE(INDEX(GroupVertices[Group], MATCH(Edges[[#This Row],[Vertex 2]],GroupVertices[Vertex],0)),1,1,"")</f>
        <v>1</v>
      </c>
    </row>
    <row r="209" spans="1:16" ht="14.25" customHeight="1" thickTop="1" thickBot="1" x14ac:dyDescent="0.3">
      <c r="A209" s="76" t="s">
        <v>380</v>
      </c>
      <c r="B209" s="76" t="s">
        <v>248</v>
      </c>
      <c r="C209" s="77"/>
      <c r="D209" s="78">
        <v>1.6206896551724137</v>
      </c>
      <c r="E209" s="79"/>
      <c r="F209" s="80"/>
      <c r="G209" s="77"/>
      <c r="H209" s="81"/>
      <c r="I209" s="82"/>
      <c r="J209" s="82"/>
      <c r="K209" s="51"/>
      <c r="L209" s="83">
        <v>209</v>
      </c>
      <c r="M209" s="83"/>
      <c r="N209" s="84">
        <v>3</v>
      </c>
      <c r="O209" s="93" t="str">
        <f>REPLACE(INDEX(GroupVertices[Group], MATCH(Edges[[#This Row],[Vertex 1]],GroupVertices[Vertex],0)),1,1,"")</f>
        <v>1</v>
      </c>
      <c r="P209" s="93" t="str">
        <f>REPLACE(INDEX(GroupVertices[Group], MATCH(Edges[[#This Row],[Vertex 2]],GroupVertices[Vertex],0)),1,1,"")</f>
        <v>1</v>
      </c>
    </row>
    <row r="210" spans="1:16" ht="14.25" customHeight="1" thickTop="1" thickBot="1" x14ac:dyDescent="0.3">
      <c r="A210" s="76" t="s">
        <v>380</v>
      </c>
      <c r="B210" s="76" t="s">
        <v>382</v>
      </c>
      <c r="C210" s="77"/>
      <c r="D210" s="78">
        <v>1</v>
      </c>
      <c r="E210" s="79"/>
      <c r="F210" s="80"/>
      <c r="G210" s="77"/>
      <c r="H210" s="81"/>
      <c r="I210" s="82"/>
      <c r="J210" s="82"/>
      <c r="K210" s="51"/>
      <c r="L210" s="83">
        <v>210</v>
      </c>
      <c r="M210" s="83"/>
      <c r="N210" s="84">
        <v>1</v>
      </c>
      <c r="O210" s="93" t="str">
        <f>REPLACE(INDEX(GroupVertices[Group], MATCH(Edges[[#This Row],[Vertex 1]],GroupVertices[Vertex],0)),1,1,"")</f>
        <v>1</v>
      </c>
      <c r="P210" s="93" t="str">
        <f>REPLACE(INDEX(GroupVertices[Group], MATCH(Edges[[#This Row],[Vertex 2]],GroupVertices[Vertex],0)),1,1,"")</f>
        <v>1</v>
      </c>
    </row>
    <row r="211" spans="1:16" ht="14.25" customHeight="1" thickTop="1" thickBot="1" x14ac:dyDescent="0.3">
      <c r="A211" s="76" t="s">
        <v>383</v>
      </c>
      <c r="B211" s="76" t="s">
        <v>384</v>
      </c>
      <c r="C211" s="77"/>
      <c r="D211" s="78">
        <v>1.3103448275862069</v>
      </c>
      <c r="E211" s="79"/>
      <c r="F211" s="80"/>
      <c r="G211" s="77"/>
      <c r="H211" s="81"/>
      <c r="I211" s="82"/>
      <c r="J211" s="82"/>
      <c r="K211" s="51"/>
      <c r="L211" s="83">
        <v>211</v>
      </c>
      <c r="M211" s="83"/>
      <c r="N211" s="84">
        <v>2</v>
      </c>
      <c r="O211" s="93" t="str">
        <f>REPLACE(INDEX(GroupVertices[Group], MATCH(Edges[[#This Row],[Vertex 1]],GroupVertices[Vertex],0)),1,1,"")</f>
        <v>1</v>
      </c>
      <c r="P211" s="93" t="str">
        <f>REPLACE(INDEX(GroupVertices[Group], MATCH(Edges[[#This Row],[Vertex 2]],GroupVertices[Vertex],0)),1,1,"")</f>
        <v>1</v>
      </c>
    </row>
    <row r="212" spans="1:16" ht="14.25" customHeight="1" thickTop="1" thickBot="1" x14ac:dyDescent="0.3">
      <c r="A212" s="76" t="s">
        <v>256</v>
      </c>
      <c r="B212" s="76" t="s">
        <v>257</v>
      </c>
      <c r="C212" s="77"/>
      <c r="D212" s="78">
        <v>1</v>
      </c>
      <c r="E212" s="79"/>
      <c r="F212" s="80"/>
      <c r="G212" s="77"/>
      <c r="H212" s="81"/>
      <c r="I212" s="82"/>
      <c r="J212" s="82"/>
      <c r="K212" s="51"/>
      <c r="L212" s="83">
        <v>212</v>
      </c>
      <c r="M212" s="83"/>
      <c r="N212" s="84">
        <v>1</v>
      </c>
      <c r="O212" s="93" t="str">
        <f>REPLACE(INDEX(GroupVertices[Group], MATCH(Edges[[#This Row],[Vertex 1]],GroupVertices[Vertex],0)),1,1,"")</f>
        <v>1</v>
      </c>
      <c r="P212" s="93" t="str">
        <f>REPLACE(INDEX(GroupVertices[Group], MATCH(Edges[[#This Row],[Vertex 2]],GroupVertices[Vertex],0)),1,1,"")</f>
        <v>1</v>
      </c>
    </row>
    <row r="213" spans="1:16" ht="14.25" customHeight="1" thickTop="1" thickBot="1" x14ac:dyDescent="0.3">
      <c r="A213" s="76" t="s">
        <v>385</v>
      </c>
      <c r="B213" s="76" t="s">
        <v>386</v>
      </c>
      <c r="C213" s="77"/>
      <c r="D213" s="78">
        <v>1</v>
      </c>
      <c r="E213" s="79"/>
      <c r="F213" s="80"/>
      <c r="G213" s="77"/>
      <c r="H213" s="81"/>
      <c r="I213" s="82"/>
      <c r="J213" s="82"/>
      <c r="K213" s="51"/>
      <c r="L213" s="83">
        <v>213</v>
      </c>
      <c r="M213" s="83"/>
      <c r="N213" s="84">
        <v>1</v>
      </c>
      <c r="O213" s="93" t="str">
        <f>REPLACE(INDEX(GroupVertices[Group], MATCH(Edges[[#This Row],[Vertex 1]],GroupVertices[Vertex],0)),1,1,"")</f>
        <v>52</v>
      </c>
      <c r="P213" s="93" t="str">
        <f>REPLACE(INDEX(GroupVertices[Group], MATCH(Edges[[#This Row],[Vertex 2]],GroupVertices[Vertex],0)),1,1,"")</f>
        <v>52</v>
      </c>
    </row>
    <row r="214" spans="1:16" ht="14.25" customHeight="1" thickTop="1" thickBot="1" x14ac:dyDescent="0.3">
      <c r="A214" s="76" t="s">
        <v>387</v>
      </c>
      <c r="B214" s="76" t="s">
        <v>388</v>
      </c>
      <c r="C214" s="77"/>
      <c r="D214" s="78">
        <v>1.6206896551724137</v>
      </c>
      <c r="E214" s="79"/>
      <c r="F214" s="80"/>
      <c r="G214" s="77"/>
      <c r="H214" s="81"/>
      <c r="I214" s="82"/>
      <c r="J214" s="82"/>
      <c r="K214" s="51"/>
      <c r="L214" s="83">
        <v>214</v>
      </c>
      <c r="M214" s="83"/>
      <c r="N214" s="84">
        <v>3</v>
      </c>
      <c r="O214" s="93" t="str">
        <f>REPLACE(INDEX(GroupVertices[Group], MATCH(Edges[[#This Row],[Vertex 1]],GroupVertices[Vertex],0)),1,1,"")</f>
        <v>49</v>
      </c>
      <c r="P214" s="93" t="str">
        <f>REPLACE(INDEX(GroupVertices[Group], MATCH(Edges[[#This Row],[Vertex 2]],GroupVertices[Vertex],0)),1,1,"")</f>
        <v>49</v>
      </c>
    </row>
    <row r="215" spans="1:16" ht="14.25" customHeight="1" thickTop="1" thickBot="1" x14ac:dyDescent="0.3">
      <c r="A215" s="76" t="s">
        <v>230</v>
      </c>
      <c r="B215" s="76" t="s">
        <v>231</v>
      </c>
      <c r="C215" s="77"/>
      <c r="D215" s="78">
        <v>1</v>
      </c>
      <c r="E215" s="79"/>
      <c r="F215" s="80"/>
      <c r="G215" s="77"/>
      <c r="H215" s="81"/>
      <c r="I215" s="82"/>
      <c r="J215" s="82"/>
      <c r="K215" s="51"/>
      <c r="L215" s="83">
        <v>215</v>
      </c>
      <c r="M215" s="83"/>
      <c r="N215" s="84">
        <v>1</v>
      </c>
      <c r="O215" s="93" t="str">
        <f>REPLACE(INDEX(GroupVertices[Group], MATCH(Edges[[#This Row],[Vertex 1]],GroupVertices[Vertex],0)),1,1,"")</f>
        <v>1</v>
      </c>
      <c r="P215" s="93" t="str">
        <f>REPLACE(INDEX(GroupVertices[Group], MATCH(Edges[[#This Row],[Vertex 2]],GroupVertices[Vertex],0)),1,1,"")</f>
        <v>1</v>
      </c>
    </row>
    <row r="216" spans="1:16" ht="14.25" customHeight="1" thickTop="1" thickBot="1" x14ac:dyDescent="0.3">
      <c r="A216" s="76" t="s">
        <v>230</v>
      </c>
      <c r="B216" s="76" t="s">
        <v>232</v>
      </c>
      <c r="C216" s="77"/>
      <c r="D216" s="78">
        <v>1</v>
      </c>
      <c r="E216" s="79"/>
      <c r="F216" s="80"/>
      <c r="G216" s="77"/>
      <c r="H216" s="81"/>
      <c r="I216" s="82"/>
      <c r="J216" s="82"/>
      <c r="K216" s="51"/>
      <c r="L216" s="83">
        <v>216</v>
      </c>
      <c r="M216" s="83"/>
      <c r="N216" s="84">
        <v>1</v>
      </c>
      <c r="O216" s="93" t="str">
        <f>REPLACE(INDEX(GroupVertices[Group], MATCH(Edges[[#This Row],[Vertex 1]],GroupVertices[Vertex],0)),1,1,"")</f>
        <v>1</v>
      </c>
      <c r="P216" s="93" t="str">
        <f>REPLACE(INDEX(GroupVertices[Group], MATCH(Edges[[#This Row],[Vertex 2]],GroupVertices[Vertex],0)),1,1,"")</f>
        <v>1</v>
      </c>
    </row>
    <row r="217" spans="1:16" ht="14.25" customHeight="1" thickTop="1" thickBot="1" x14ac:dyDescent="0.3">
      <c r="A217" s="76" t="s">
        <v>230</v>
      </c>
      <c r="B217" s="76" t="s">
        <v>233</v>
      </c>
      <c r="C217" s="77"/>
      <c r="D217" s="78">
        <v>1.6206896551724137</v>
      </c>
      <c r="E217" s="79"/>
      <c r="F217" s="80"/>
      <c r="G217" s="77"/>
      <c r="H217" s="81"/>
      <c r="I217" s="82"/>
      <c r="J217" s="82"/>
      <c r="K217" s="51"/>
      <c r="L217" s="83">
        <v>217</v>
      </c>
      <c r="M217" s="83"/>
      <c r="N217" s="84">
        <v>3</v>
      </c>
      <c r="O217" s="93" t="str">
        <f>REPLACE(INDEX(GroupVertices[Group], MATCH(Edges[[#This Row],[Vertex 1]],GroupVertices[Vertex],0)),1,1,"")</f>
        <v>1</v>
      </c>
      <c r="P217" s="93" t="str">
        <f>REPLACE(INDEX(GroupVertices[Group], MATCH(Edges[[#This Row],[Vertex 2]],GroupVertices[Vertex],0)),1,1,"")</f>
        <v>1</v>
      </c>
    </row>
    <row r="218" spans="1:16" ht="14.25" customHeight="1" thickTop="1" thickBot="1" x14ac:dyDescent="0.3">
      <c r="A218" s="76" t="s">
        <v>230</v>
      </c>
      <c r="B218" s="76" t="s">
        <v>234</v>
      </c>
      <c r="C218" s="77"/>
      <c r="D218" s="78">
        <v>2.2413793103448274</v>
      </c>
      <c r="E218" s="79"/>
      <c r="F218" s="80"/>
      <c r="G218" s="77"/>
      <c r="H218" s="81"/>
      <c r="I218" s="82"/>
      <c r="J218" s="82"/>
      <c r="K218" s="51"/>
      <c r="L218" s="83">
        <v>218</v>
      </c>
      <c r="M218" s="83"/>
      <c r="N218" s="84">
        <v>5</v>
      </c>
      <c r="O218" s="93" t="str">
        <f>REPLACE(INDEX(GroupVertices[Group], MATCH(Edges[[#This Row],[Vertex 1]],GroupVertices[Vertex],0)),1,1,"")</f>
        <v>1</v>
      </c>
      <c r="P218" s="93" t="str">
        <f>REPLACE(INDEX(GroupVertices[Group], MATCH(Edges[[#This Row],[Vertex 2]],GroupVertices[Vertex],0)),1,1,"")</f>
        <v>1</v>
      </c>
    </row>
    <row r="219" spans="1:16" ht="14.25" customHeight="1" thickTop="1" thickBot="1" x14ac:dyDescent="0.3">
      <c r="A219" s="76" t="s">
        <v>340</v>
      </c>
      <c r="B219" s="76" t="s">
        <v>341</v>
      </c>
      <c r="C219" s="77"/>
      <c r="D219" s="78">
        <v>1</v>
      </c>
      <c r="E219" s="79"/>
      <c r="F219" s="80"/>
      <c r="G219" s="77"/>
      <c r="H219" s="81"/>
      <c r="I219" s="82"/>
      <c r="J219" s="82"/>
      <c r="K219" s="51"/>
      <c r="L219" s="83">
        <v>219</v>
      </c>
      <c r="M219" s="83"/>
      <c r="N219" s="84">
        <v>1</v>
      </c>
      <c r="O219" s="93" t="str">
        <f>REPLACE(INDEX(GroupVertices[Group], MATCH(Edges[[#This Row],[Vertex 1]],GroupVertices[Vertex],0)),1,1,"")</f>
        <v>6</v>
      </c>
      <c r="P219" s="93" t="str">
        <f>REPLACE(INDEX(GroupVertices[Group], MATCH(Edges[[#This Row],[Vertex 2]],GroupVertices[Vertex],0)),1,1,"")</f>
        <v>6</v>
      </c>
    </row>
    <row r="220" spans="1:16" ht="14.25" customHeight="1" thickTop="1" thickBot="1" x14ac:dyDescent="0.3">
      <c r="A220" s="76" t="s">
        <v>389</v>
      </c>
      <c r="B220" s="76" t="s">
        <v>390</v>
      </c>
      <c r="C220" s="77"/>
      <c r="D220" s="78">
        <v>2.2413793103448274</v>
      </c>
      <c r="E220" s="79"/>
      <c r="F220" s="80"/>
      <c r="G220" s="77"/>
      <c r="H220" s="81"/>
      <c r="I220" s="82"/>
      <c r="J220" s="82"/>
      <c r="K220" s="51"/>
      <c r="L220" s="83">
        <v>220</v>
      </c>
      <c r="M220" s="83"/>
      <c r="N220" s="84">
        <v>5</v>
      </c>
      <c r="O220" s="93" t="str">
        <f>REPLACE(INDEX(GroupVertices[Group], MATCH(Edges[[#This Row],[Vertex 1]],GroupVertices[Vertex],0)),1,1,"")</f>
        <v>48</v>
      </c>
      <c r="P220" s="93" t="str">
        <f>REPLACE(INDEX(GroupVertices[Group], MATCH(Edges[[#This Row],[Vertex 2]],GroupVertices[Vertex],0)),1,1,"")</f>
        <v>48</v>
      </c>
    </row>
    <row r="221" spans="1:16" ht="14.25" customHeight="1" thickTop="1" thickBot="1" x14ac:dyDescent="0.3">
      <c r="A221" s="76" t="s">
        <v>391</v>
      </c>
      <c r="B221" s="76" t="s">
        <v>392</v>
      </c>
      <c r="C221" s="77"/>
      <c r="D221" s="78">
        <v>1</v>
      </c>
      <c r="E221" s="79"/>
      <c r="F221" s="80"/>
      <c r="G221" s="77"/>
      <c r="H221" s="81"/>
      <c r="I221" s="82"/>
      <c r="J221" s="82"/>
      <c r="K221" s="51"/>
      <c r="L221" s="83">
        <v>221</v>
      </c>
      <c r="M221" s="83"/>
      <c r="N221" s="84">
        <v>1</v>
      </c>
      <c r="O221" s="93" t="str">
        <f>REPLACE(INDEX(GroupVertices[Group], MATCH(Edges[[#This Row],[Vertex 1]],GroupVertices[Vertex],0)),1,1,"")</f>
        <v>51</v>
      </c>
      <c r="P221" s="93" t="str">
        <f>REPLACE(INDEX(GroupVertices[Group], MATCH(Edges[[#This Row],[Vertex 2]],GroupVertices[Vertex],0)),1,1,"")</f>
        <v>51</v>
      </c>
    </row>
    <row r="222" spans="1:16" ht="14.25" customHeight="1" thickTop="1" thickBot="1" x14ac:dyDescent="0.3">
      <c r="A222" s="76" t="s">
        <v>188</v>
      </c>
      <c r="B222" s="76" t="s">
        <v>189</v>
      </c>
      <c r="C222" s="77"/>
      <c r="D222" s="78">
        <v>1.3103448275862069</v>
      </c>
      <c r="E222" s="79"/>
      <c r="F222" s="80"/>
      <c r="G222" s="77"/>
      <c r="H222" s="81"/>
      <c r="I222" s="82"/>
      <c r="J222" s="82"/>
      <c r="K222" s="51"/>
      <c r="L222" s="83">
        <v>222</v>
      </c>
      <c r="M222" s="83"/>
      <c r="N222" s="84">
        <v>2</v>
      </c>
      <c r="O222" s="93" t="str">
        <f>REPLACE(INDEX(GroupVertices[Group], MATCH(Edges[[#This Row],[Vertex 1]],GroupVertices[Vertex],0)),1,1,"")</f>
        <v>10</v>
      </c>
      <c r="P222" s="93" t="str">
        <f>REPLACE(INDEX(GroupVertices[Group], MATCH(Edges[[#This Row],[Vertex 2]],GroupVertices[Vertex],0)),1,1,"")</f>
        <v>10</v>
      </c>
    </row>
    <row r="223" spans="1:16" ht="14.25" customHeight="1" thickTop="1" thickBot="1" x14ac:dyDescent="0.3">
      <c r="A223" s="76" t="s">
        <v>393</v>
      </c>
      <c r="B223" s="76" t="s">
        <v>308</v>
      </c>
      <c r="C223" s="77"/>
      <c r="D223" s="78">
        <v>1</v>
      </c>
      <c r="E223" s="79"/>
      <c r="F223" s="80"/>
      <c r="G223" s="77"/>
      <c r="H223" s="81"/>
      <c r="I223" s="82"/>
      <c r="J223" s="82"/>
      <c r="K223" s="51"/>
      <c r="L223" s="83">
        <v>223</v>
      </c>
      <c r="M223" s="83"/>
      <c r="N223" s="84">
        <v>1</v>
      </c>
      <c r="O223" s="93" t="str">
        <f>REPLACE(INDEX(GroupVertices[Group], MATCH(Edges[[#This Row],[Vertex 1]],GroupVertices[Vertex],0)),1,1,"")</f>
        <v>24</v>
      </c>
      <c r="P223" s="93" t="str">
        <f>REPLACE(INDEX(GroupVertices[Group], MATCH(Edges[[#This Row],[Vertex 2]],GroupVertices[Vertex],0)),1,1,"")</f>
        <v>24</v>
      </c>
    </row>
    <row r="224" spans="1:16" ht="14.25" customHeight="1" thickTop="1" thickBot="1" x14ac:dyDescent="0.3">
      <c r="A224" s="76" t="s">
        <v>261</v>
      </c>
      <c r="B224" s="76" t="s">
        <v>233</v>
      </c>
      <c r="C224" s="77"/>
      <c r="D224" s="78">
        <v>1.3103448275862069</v>
      </c>
      <c r="E224" s="79"/>
      <c r="F224" s="80"/>
      <c r="G224" s="77"/>
      <c r="H224" s="81"/>
      <c r="I224" s="82"/>
      <c r="J224" s="82"/>
      <c r="K224" s="51"/>
      <c r="L224" s="83">
        <v>224</v>
      </c>
      <c r="M224" s="83"/>
      <c r="N224" s="84">
        <v>2</v>
      </c>
      <c r="O224" s="93" t="str">
        <f>REPLACE(INDEX(GroupVertices[Group], MATCH(Edges[[#This Row],[Vertex 1]],GroupVertices[Vertex],0)),1,1,"")</f>
        <v>1</v>
      </c>
      <c r="P224" s="93" t="str">
        <f>REPLACE(INDEX(GroupVertices[Group], MATCH(Edges[[#This Row],[Vertex 2]],GroupVertices[Vertex],0)),1,1,"")</f>
        <v>1</v>
      </c>
    </row>
    <row r="225" spans="1:16" ht="14.25" customHeight="1" thickTop="1" thickBot="1" x14ac:dyDescent="0.3">
      <c r="A225" s="76" t="s">
        <v>394</v>
      </c>
      <c r="B225" s="76" t="s">
        <v>395</v>
      </c>
      <c r="C225" s="77"/>
      <c r="D225" s="78">
        <v>1.3103448275862069</v>
      </c>
      <c r="E225" s="79"/>
      <c r="F225" s="80"/>
      <c r="G225" s="77"/>
      <c r="H225" s="81"/>
      <c r="I225" s="82"/>
      <c r="J225" s="82"/>
      <c r="K225" s="51"/>
      <c r="L225" s="83">
        <v>225</v>
      </c>
      <c r="M225" s="83"/>
      <c r="N225" s="84">
        <v>2</v>
      </c>
      <c r="O225" s="93" t="str">
        <f>REPLACE(INDEX(GroupVertices[Group], MATCH(Edges[[#This Row],[Vertex 1]],GroupVertices[Vertex],0)),1,1,"")</f>
        <v>1</v>
      </c>
      <c r="P225" s="93" t="str">
        <f>REPLACE(INDEX(GroupVertices[Group], MATCH(Edges[[#This Row],[Vertex 2]],GroupVertices[Vertex],0)),1,1,"")</f>
        <v>1</v>
      </c>
    </row>
    <row r="226" spans="1:16" ht="14.25" customHeight="1" thickTop="1" thickBot="1" x14ac:dyDescent="0.3">
      <c r="A226" s="76" t="s">
        <v>195</v>
      </c>
      <c r="B226" s="76" t="s">
        <v>196</v>
      </c>
      <c r="C226" s="77"/>
      <c r="D226" s="78">
        <v>1.3103448275862069</v>
      </c>
      <c r="E226" s="79"/>
      <c r="F226" s="80"/>
      <c r="G226" s="77"/>
      <c r="H226" s="81"/>
      <c r="I226" s="82"/>
      <c r="J226" s="82"/>
      <c r="K226" s="51"/>
      <c r="L226" s="83">
        <v>226</v>
      </c>
      <c r="M226" s="83"/>
      <c r="N226" s="84">
        <v>2</v>
      </c>
      <c r="O226" s="93" t="str">
        <f>REPLACE(INDEX(GroupVertices[Group], MATCH(Edges[[#This Row],[Vertex 1]],GroupVertices[Vertex],0)),1,1,"")</f>
        <v>1</v>
      </c>
      <c r="P226" s="93" t="str">
        <f>REPLACE(INDEX(GroupVertices[Group], MATCH(Edges[[#This Row],[Vertex 2]],GroupVertices[Vertex],0)),1,1,"")</f>
        <v>1</v>
      </c>
    </row>
    <row r="227" spans="1:16" ht="14.25" customHeight="1" thickTop="1" thickBot="1" x14ac:dyDescent="0.3">
      <c r="A227" s="76" t="s">
        <v>195</v>
      </c>
      <c r="B227" s="76" t="s">
        <v>176</v>
      </c>
      <c r="C227" s="77"/>
      <c r="D227" s="78">
        <v>2.5517241379310347</v>
      </c>
      <c r="E227" s="79"/>
      <c r="F227" s="80"/>
      <c r="G227" s="77"/>
      <c r="H227" s="81"/>
      <c r="I227" s="82"/>
      <c r="J227" s="82"/>
      <c r="K227" s="51"/>
      <c r="L227" s="83">
        <v>227</v>
      </c>
      <c r="M227" s="83"/>
      <c r="N227" s="84">
        <v>6</v>
      </c>
      <c r="O227" s="93" t="str">
        <f>REPLACE(INDEX(GroupVertices[Group], MATCH(Edges[[#This Row],[Vertex 1]],GroupVertices[Vertex],0)),1,1,"")</f>
        <v>1</v>
      </c>
      <c r="P227" s="93" t="str">
        <f>REPLACE(INDEX(GroupVertices[Group], MATCH(Edges[[#This Row],[Vertex 2]],GroupVertices[Vertex],0)),1,1,"")</f>
        <v>1</v>
      </c>
    </row>
    <row r="228" spans="1:16" ht="14.25" customHeight="1" thickTop="1" thickBot="1" x14ac:dyDescent="0.3">
      <c r="A228" s="76" t="s">
        <v>271</v>
      </c>
      <c r="B228" s="76" t="s">
        <v>258</v>
      </c>
      <c r="C228" s="77"/>
      <c r="D228" s="78">
        <v>1.3103448275862069</v>
      </c>
      <c r="E228" s="79"/>
      <c r="F228" s="80"/>
      <c r="G228" s="77"/>
      <c r="H228" s="81"/>
      <c r="I228" s="82"/>
      <c r="J228" s="82"/>
      <c r="K228" s="51"/>
      <c r="L228" s="83">
        <v>228</v>
      </c>
      <c r="M228" s="83"/>
      <c r="N228" s="84">
        <v>2</v>
      </c>
      <c r="O228" s="93" t="str">
        <f>REPLACE(INDEX(GroupVertices[Group], MATCH(Edges[[#This Row],[Vertex 1]],GroupVertices[Vertex],0)),1,1,"")</f>
        <v>1</v>
      </c>
      <c r="P228" s="93" t="str">
        <f>REPLACE(INDEX(GroupVertices[Group], MATCH(Edges[[#This Row],[Vertex 2]],GroupVertices[Vertex],0)),1,1,"")</f>
        <v>1</v>
      </c>
    </row>
    <row r="229" spans="1:16" ht="14.25" customHeight="1" thickTop="1" thickBot="1" x14ac:dyDescent="0.3">
      <c r="A229" s="76" t="s">
        <v>271</v>
      </c>
      <c r="B229" s="76" t="s">
        <v>272</v>
      </c>
      <c r="C229" s="77"/>
      <c r="D229" s="78">
        <v>1.3103448275862069</v>
      </c>
      <c r="E229" s="79"/>
      <c r="F229" s="80"/>
      <c r="G229" s="77"/>
      <c r="H229" s="81"/>
      <c r="I229" s="82"/>
      <c r="J229" s="82"/>
      <c r="K229" s="51"/>
      <c r="L229" s="83">
        <v>229</v>
      </c>
      <c r="M229" s="83"/>
      <c r="N229" s="84">
        <v>2</v>
      </c>
      <c r="O229" s="93" t="str">
        <f>REPLACE(INDEX(GroupVertices[Group], MATCH(Edges[[#This Row],[Vertex 1]],GroupVertices[Vertex],0)),1,1,"")</f>
        <v>1</v>
      </c>
      <c r="P229" s="93" t="str">
        <f>REPLACE(INDEX(GroupVertices[Group], MATCH(Edges[[#This Row],[Vertex 2]],GroupVertices[Vertex],0)),1,1,"")</f>
        <v>1</v>
      </c>
    </row>
    <row r="230" spans="1:16" ht="14.25" customHeight="1" thickTop="1" thickBot="1" x14ac:dyDescent="0.3">
      <c r="A230" s="76" t="s">
        <v>271</v>
      </c>
      <c r="B230" s="76" t="s">
        <v>396</v>
      </c>
      <c r="C230" s="77"/>
      <c r="D230" s="78">
        <v>1.3103448275862069</v>
      </c>
      <c r="E230" s="79"/>
      <c r="F230" s="80"/>
      <c r="G230" s="77"/>
      <c r="H230" s="81"/>
      <c r="I230" s="82"/>
      <c r="J230" s="82"/>
      <c r="K230" s="51"/>
      <c r="L230" s="83">
        <v>230</v>
      </c>
      <c r="M230" s="83"/>
      <c r="N230" s="84">
        <v>2</v>
      </c>
      <c r="O230" s="93" t="str">
        <f>REPLACE(INDEX(GroupVertices[Group], MATCH(Edges[[#This Row],[Vertex 1]],GroupVertices[Vertex],0)),1,1,"")</f>
        <v>1</v>
      </c>
      <c r="P230" s="93" t="str">
        <f>REPLACE(INDEX(GroupVertices[Group], MATCH(Edges[[#This Row],[Vertex 2]],GroupVertices[Vertex],0)),1,1,"")</f>
        <v>1</v>
      </c>
    </row>
    <row r="231" spans="1:16" ht="14.25" customHeight="1" thickTop="1" thickBot="1" x14ac:dyDescent="0.3">
      <c r="A231" s="76" t="s">
        <v>271</v>
      </c>
      <c r="B231" s="76" t="s">
        <v>397</v>
      </c>
      <c r="C231" s="77"/>
      <c r="D231" s="78">
        <v>1</v>
      </c>
      <c r="E231" s="79"/>
      <c r="F231" s="80"/>
      <c r="G231" s="77"/>
      <c r="H231" s="81"/>
      <c r="I231" s="82"/>
      <c r="J231" s="82"/>
      <c r="K231" s="51"/>
      <c r="L231" s="83">
        <v>231</v>
      </c>
      <c r="M231" s="83"/>
      <c r="N231" s="84">
        <v>1</v>
      </c>
      <c r="O231" s="93" t="str">
        <f>REPLACE(INDEX(GroupVertices[Group], MATCH(Edges[[#This Row],[Vertex 1]],GroupVertices[Vertex],0)),1,1,"")</f>
        <v>1</v>
      </c>
      <c r="P231" s="93" t="str">
        <f>REPLACE(INDEX(GroupVertices[Group], MATCH(Edges[[#This Row],[Vertex 2]],GroupVertices[Vertex],0)),1,1,"")</f>
        <v>1</v>
      </c>
    </row>
    <row r="232" spans="1:16" ht="14.25" customHeight="1" thickTop="1" thickBot="1" x14ac:dyDescent="0.3">
      <c r="A232" s="76" t="s">
        <v>271</v>
      </c>
      <c r="B232" s="76" t="s">
        <v>248</v>
      </c>
      <c r="C232" s="77"/>
      <c r="D232" s="78">
        <v>1.3103448275862069</v>
      </c>
      <c r="E232" s="79"/>
      <c r="F232" s="80"/>
      <c r="G232" s="77"/>
      <c r="H232" s="81"/>
      <c r="I232" s="82"/>
      <c r="J232" s="82"/>
      <c r="K232" s="51"/>
      <c r="L232" s="83">
        <v>232</v>
      </c>
      <c r="M232" s="83"/>
      <c r="N232" s="84">
        <v>2</v>
      </c>
      <c r="O232" s="93" t="str">
        <f>REPLACE(INDEX(GroupVertices[Group], MATCH(Edges[[#This Row],[Vertex 1]],GroupVertices[Vertex],0)),1,1,"")</f>
        <v>1</v>
      </c>
      <c r="P232" s="93" t="str">
        <f>REPLACE(INDEX(GroupVertices[Group], MATCH(Edges[[#This Row],[Vertex 2]],GroupVertices[Vertex],0)),1,1,"")</f>
        <v>1</v>
      </c>
    </row>
    <row r="233" spans="1:16" ht="14.25" customHeight="1" thickTop="1" thickBot="1" x14ac:dyDescent="0.3">
      <c r="A233" s="76" t="s">
        <v>271</v>
      </c>
      <c r="B233" s="76" t="s">
        <v>382</v>
      </c>
      <c r="C233" s="77"/>
      <c r="D233" s="78">
        <v>1</v>
      </c>
      <c r="E233" s="79"/>
      <c r="F233" s="80"/>
      <c r="G233" s="77"/>
      <c r="H233" s="81"/>
      <c r="I233" s="82"/>
      <c r="J233" s="82"/>
      <c r="K233" s="51"/>
      <c r="L233" s="83">
        <v>233</v>
      </c>
      <c r="M233" s="83"/>
      <c r="N233" s="84">
        <v>1</v>
      </c>
      <c r="O233" s="93" t="str">
        <f>REPLACE(INDEX(GroupVertices[Group], MATCH(Edges[[#This Row],[Vertex 1]],GroupVertices[Vertex],0)),1,1,"")</f>
        <v>1</v>
      </c>
      <c r="P233" s="93" t="str">
        <f>REPLACE(INDEX(GroupVertices[Group], MATCH(Edges[[#This Row],[Vertex 2]],GroupVertices[Vertex],0)),1,1,"")</f>
        <v>1</v>
      </c>
    </row>
    <row r="234" spans="1:16" ht="14.25" customHeight="1" thickTop="1" thickBot="1" x14ac:dyDescent="0.3">
      <c r="A234" s="76" t="s">
        <v>231</v>
      </c>
      <c r="B234" s="76" t="s">
        <v>233</v>
      </c>
      <c r="C234" s="77"/>
      <c r="D234" s="78">
        <v>1.3103448275862069</v>
      </c>
      <c r="E234" s="79"/>
      <c r="F234" s="80"/>
      <c r="G234" s="77"/>
      <c r="H234" s="81"/>
      <c r="I234" s="82"/>
      <c r="J234" s="82"/>
      <c r="K234" s="51"/>
      <c r="L234" s="83">
        <v>234</v>
      </c>
      <c r="M234" s="83"/>
      <c r="N234" s="84">
        <v>2</v>
      </c>
      <c r="O234" s="93" t="str">
        <f>REPLACE(INDEX(GroupVertices[Group], MATCH(Edges[[#This Row],[Vertex 1]],GroupVertices[Vertex],0)),1,1,"")</f>
        <v>1</v>
      </c>
      <c r="P234" s="93" t="str">
        <f>REPLACE(INDEX(GroupVertices[Group], MATCH(Edges[[#This Row],[Vertex 2]],GroupVertices[Vertex],0)),1,1,"")</f>
        <v>1</v>
      </c>
    </row>
    <row r="235" spans="1:16" ht="14.25" customHeight="1" thickTop="1" thickBot="1" x14ac:dyDescent="0.3">
      <c r="A235" s="76" t="s">
        <v>231</v>
      </c>
      <c r="B235" s="76" t="s">
        <v>398</v>
      </c>
      <c r="C235" s="77"/>
      <c r="D235" s="78">
        <v>1.9310344827586206</v>
      </c>
      <c r="E235" s="79"/>
      <c r="F235" s="80"/>
      <c r="G235" s="77"/>
      <c r="H235" s="81"/>
      <c r="I235" s="82"/>
      <c r="J235" s="82"/>
      <c r="K235" s="51"/>
      <c r="L235" s="83">
        <v>235</v>
      </c>
      <c r="M235" s="83"/>
      <c r="N235" s="84">
        <v>4</v>
      </c>
      <c r="O235" s="93" t="str">
        <f>REPLACE(INDEX(GroupVertices[Group], MATCH(Edges[[#This Row],[Vertex 1]],GroupVertices[Vertex],0)),1,1,"")</f>
        <v>1</v>
      </c>
      <c r="P235" s="93" t="str">
        <f>REPLACE(INDEX(GroupVertices[Group], MATCH(Edges[[#This Row],[Vertex 2]],GroupVertices[Vertex],0)),1,1,"")</f>
        <v>1</v>
      </c>
    </row>
    <row r="236" spans="1:16" ht="14.25" customHeight="1" thickTop="1" thickBot="1" x14ac:dyDescent="0.3">
      <c r="A236" s="76" t="s">
        <v>231</v>
      </c>
      <c r="B236" s="76" t="s">
        <v>234</v>
      </c>
      <c r="C236" s="77"/>
      <c r="D236" s="78">
        <v>1</v>
      </c>
      <c r="E236" s="79"/>
      <c r="F236" s="80"/>
      <c r="G236" s="77"/>
      <c r="H236" s="81"/>
      <c r="I236" s="82"/>
      <c r="J236" s="82"/>
      <c r="K236" s="51"/>
      <c r="L236" s="83">
        <v>236</v>
      </c>
      <c r="M236" s="83"/>
      <c r="N236" s="84">
        <v>1</v>
      </c>
      <c r="O236" s="93" t="str">
        <f>REPLACE(INDEX(GroupVertices[Group], MATCH(Edges[[#This Row],[Vertex 1]],GroupVertices[Vertex],0)),1,1,"")</f>
        <v>1</v>
      </c>
      <c r="P236" s="93" t="str">
        <f>REPLACE(INDEX(GroupVertices[Group], MATCH(Edges[[#This Row],[Vertex 2]],GroupVertices[Vertex],0)),1,1,"")</f>
        <v>1</v>
      </c>
    </row>
    <row r="237" spans="1:16" ht="14.25" customHeight="1" thickTop="1" thickBot="1" x14ac:dyDescent="0.3">
      <c r="A237" s="76" t="s">
        <v>370</v>
      </c>
      <c r="B237" s="76" t="s">
        <v>399</v>
      </c>
      <c r="C237" s="77"/>
      <c r="D237" s="78">
        <v>1</v>
      </c>
      <c r="E237" s="79"/>
      <c r="F237" s="80"/>
      <c r="G237" s="77"/>
      <c r="H237" s="81"/>
      <c r="I237" s="82"/>
      <c r="J237" s="82"/>
      <c r="K237" s="51"/>
      <c r="L237" s="83">
        <v>237</v>
      </c>
      <c r="M237" s="83"/>
      <c r="N237" s="84">
        <v>1</v>
      </c>
      <c r="O237" s="93" t="str">
        <f>REPLACE(INDEX(GroupVertices[Group], MATCH(Edges[[#This Row],[Vertex 1]],GroupVertices[Vertex],0)),1,1,"")</f>
        <v>1</v>
      </c>
      <c r="P237" s="93" t="str">
        <f>REPLACE(INDEX(GroupVertices[Group], MATCH(Edges[[#This Row],[Vertex 2]],GroupVertices[Vertex],0)),1,1,"")</f>
        <v>1</v>
      </c>
    </row>
    <row r="238" spans="1:16" ht="14.25" customHeight="1" thickTop="1" thickBot="1" x14ac:dyDescent="0.3">
      <c r="A238" s="76" t="s">
        <v>370</v>
      </c>
      <c r="B238" s="76" t="s">
        <v>210</v>
      </c>
      <c r="C238" s="77"/>
      <c r="D238" s="78">
        <v>2.2413793103448274</v>
      </c>
      <c r="E238" s="79"/>
      <c r="F238" s="80"/>
      <c r="G238" s="77"/>
      <c r="H238" s="81"/>
      <c r="I238" s="82"/>
      <c r="J238" s="82"/>
      <c r="K238" s="51"/>
      <c r="L238" s="83">
        <v>238</v>
      </c>
      <c r="M238" s="83"/>
      <c r="N238" s="84">
        <v>5</v>
      </c>
      <c r="O238" s="93" t="str">
        <f>REPLACE(INDEX(GroupVertices[Group], MATCH(Edges[[#This Row],[Vertex 1]],GroupVertices[Vertex],0)),1,1,"")</f>
        <v>1</v>
      </c>
      <c r="P238" s="93" t="str">
        <f>REPLACE(INDEX(GroupVertices[Group], MATCH(Edges[[#This Row],[Vertex 2]],GroupVertices[Vertex],0)),1,1,"")</f>
        <v>1</v>
      </c>
    </row>
    <row r="239" spans="1:16" ht="14.25" customHeight="1" thickTop="1" thickBot="1" x14ac:dyDescent="0.3">
      <c r="A239" s="76" t="s">
        <v>370</v>
      </c>
      <c r="B239" s="76" t="s">
        <v>234</v>
      </c>
      <c r="C239" s="77"/>
      <c r="D239" s="78">
        <v>1.3103448275862069</v>
      </c>
      <c r="E239" s="79"/>
      <c r="F239" s="80"/>
      <c r="G239" s="77"/>
      <c r="H239" s="81"/>
      <c r="I239" s="82"/>
      <c r="J239" s="82"/>
      <c r="K239" s="51"/>
      <c r="L239" s="83">
        <v>239</v>
      </c>
      <c r="M239" s="83"/>
      <c r="N239" s="84">
        <v>2</v>
      </c>
      <c r="O239" s="93" t="str">
        <f>REPLACE(INDEX(GroupVertices[Group], MATCH(Edges[[#This Row],[Vertex 1]],GroupVertices[Vertex],0)),1,1,"")</f>
        <v>1</v>
      </c>
      <c r="P239" s="93" t="str">
        <f>REPLACE(INDEX(GroupVertices[Group], MATCH(Edges[[#This Row],[Vertex 2]],GroupVertices[Vertex],0)),1,1,"")</f>
        <v>1</v>
      </c>
    </row>
    <row r="240" spans="1:16" ht="14.25" customHeight="1" thickTop="1" thickBot="1" x14ac:dyDescent="0.3">
      <c r="A240" s="76" t="s">
        <v>400</v>
      </c>
      <c r="B240" s="76" t="s">
        <v>401</v>
      </c>
      <c r="C240" s="77"/>
      <c r="D240" s="78">
        <v>1</v>
      </c>
      <c r="E240" s="79"/>
      <c r="F240" s="80"/>
      <c r="G240" s="77"/>
      <c r="H240" s="81"/>
      <c r="I240" s="82"/>
      <c r="J240" s="82"/>
      <c r="K240" s="51"/>
      <c r="L240" s="83">
        <v>240</v>
      </c>
      <c r="M240" s="83"/>
      <c r="N240" s="84">
        <v>1</v>
      </c>
      <c r="O240" s="93" t="str">
        <f>REPLACE(INDEX(GroupVertices[Group], MATCH(Edges[[#This Row],[Vertex 1]],GroupVertices[Vertex],0)),1,1,"")</f>
        <v>50</v>
      </c>
      <c r="P240" s="93" t="str">
        <f>REPLACE(INDEX(GroupVertices[Group], MATCH(Edges[[#This Row],[Vertex 2]],GroupVertices[Vertex],0)),1,1,"")</f>
        <v>50</v>
      </c>
    </row>
    <row r="241" spans="1:16" ht="14.25" customHeight="1" thickTop="1" thickBot="1" x14ac:dyDescent="0.3">
      <c r="A241" s="76" t="s">
        <v>402</v>
      </c>
      <c r="B241" s="76" t="s">
        <v>384</v>
      </c>
      <c r="C241" s="77"/>
      <c r="D241" s="78">
        <v>1.6206896551724137</v>
      </c>
      <c r="E241" s="79"/>
      <c r="F241" s="80"/>
      <c r="G241" s="77"/>
      <c r="H241" s="81"/>
      <c r="I241" s="82"/>
      <c r="J241" s="82"/>
      <c r="K241" s="51"/>
      <c r="L241" s="83">
        <v>241</v>
      </c>
      <c r="M241" s="83"/>
      <c r="N241" s="84">
        <v>3</v>
      </c>
      <c r="O241" s="93" t="str">
        <f>REPLACE(INDEX(GroupVertices[Group], MATCH(Edges[[#This Row],[Vertex 1]],GroupVertices[Vertex],0)),1,1,"")</f>
        <v>1</v>
      </c>
      <c r="P241" s="93" t="str">
        <f>REPLACE(INDEX(GroupVertices[Group], MATCH(Edges[[#This Row],[Vertex 2]],GroupVertices[Vertex],0)),1,1,"")</f>
        <v>1</v>
      </c>
    </row>
    <row r="242" spans="1:16" ht="14.25" customHeight="1" thickTop="1" thickBot="1" x14ac:dyDescent="0.3">
      <c r="A242" s="76" t="s">
        <v>258</v>
      </c>
      <c r="B242" s="76" t="s">
        <v>248</v>
      </c>
      <c r="C242" s="77"/>
      <c r="D242" s="78">
        <v>1.6206896551724137</v>
      </c>
      <c r="E242" s="79"/>
      <c r="F242" s="80"/>
      <c r="G242" s="77"/>
      <c r="H242" s="81"/>
      <c r="I242" s="82"/>
      <c r="J242" s="82"/>
      <c r="K242" s="51"/>
      <c r="L242" s="83">
        <v>242</v>
      </c>
      <c r="M242" s="83"/>
      <c r="N242" s="84">
        <v>3</v>
      </c>
      <c r="O242" s="93" t="str">
        <f>REPLACE(INDEX(GroupVertices[Group], MATCH(Edges[[#This Row],[Vertex 1]],GroupVertices[Vertex],0)),1,1,"")</f>
        <v>1</v>
      </c>
      <c r="P242" s="93" t="str">
        <f>REPLACE(INDEX(GroupVertices[Group], MATCH(Edges[[#This Row],[Vertex 2]],GroupVertices[Vertex],0)),1,1,"")</f>
        <v>1</v>
      </c>
    </row>
    <row r="243" spans="1:16" ht="14.25" customHeight="1" thickTop="1" thickBot="1" x14ac:dyDescent="0.3">
      <c r="A243" s="76" t="s">
        <v>258</v>
      </c>
      <c r="B243" s="76" t="s">
        <v>259</v>
      </c>
      <c r="C243" s="77"/>
      <c r="D243" s="78">
        <v>1</v>
      </c>
      <c r="E243" s="79"/>
      <c r="F243" s="80"/>
      <c r="G243" s="77"/>
      <c r="H243" s="81"/>
      <c r="I243" s="82"/>
      <c r="J243" s="82"/>
      <c r="K243" s="51"/>
      <c r="L243" s="83">
        <v>243</v>
      </c>
      <c r="M243" s="83"/>
      <c r="N243" s="84">
        <v>1</v>
      </c>
      <c r="O243" s="93" t="str">
        <f>REPLACE(INDEX(GroupVertices[Group], MATCH(Edges[[#This Row],[Vertex 1]],GroupVertices[Vertex],0)),1,1,"")</f>
        <v>1</v>
      </c>
      <c r="P243" s="93" t="str">
        <f>REPLACE(INDEX(GroupVertices[Group], MATCH(Edges[[#This Row],[Vertex 2]],GroupVertices[Vertex],0)),1,1,"")</f>
        <v>1</v>
      </c>
    </row>
    <row r="244" spans="1:16" ht="14.25" customHeight="1" thickTop="1" thickBot="1" x14ac:dyDescent="0.3">
      <c r="A244" s="76" t="s">
        <v>258</v>
      </c>
      <c r="B244" s="76" t="s">
        <v>382</v>
      </c>
      <c r="C244" s="77"/>
      <c r="D244" s="78">
        <v>1.3103448275862069</v>
      </c>
      <c r="E244" s="79"/>
      <c r="F244" s="80"/>
      <c r="G244" s="77"/>
      <c r="H244" s="81"/>
      <c r="I244" s="82"/>
      <c r="J244" s="82"/>
      <c r="K244" s="51"/>
      <c r="L244" s="83">
        <v>244</v>
      </c>
      <c r="M244" s="83"/>
      <c r="N244" s="84">
        <v>2</v>
      </c>
      <c r="O244" s="93" t="str">
        <f>REPLACE(INDEX(GroupVertices[Group], MATCH(Edges[[#This Row],[Vertex 1]],GroupVertices[Vertex],0)),1,1,"")</f>
        <v>1</v>
      </c>
      <c r="P244" s="93" t="str">
        <f>REPLACE(INDEX(GroupVertices[Group], MATCH(Edges[[#This Row],[Vertex 2]],GroupVertices[Vertex],0)),1,1,"")</f>
        <v>1</v>
      </c>
    </row>
    <row r="245" spans="1:16" ht="14.25" customHeight="1" thickTop="1" thickBot="1" x14ac:dyDescent="0.3">
      <c r="A245" s="76" t="s">
        <v>403</v>
      </c>
      <c r="B245" s="76" t="s">
        <v>404</v>
      </c>
      <c r="C245" s="77"/>
      <c r="D245" s="78">
        <v>1.3103448275862069</v>
      </c>
      <c r="E245" s="79"/>
      <c r="F245" s="80"/>
      <c r="G245" s="77"/>
      <c r="H245" s="81"/>
      <c r="I245" s="82"/>
      <c r="J245" s="82"/>
      <c r="K245" s="51"/>
      <c r="L245" s="83">
        <v>245</v>
      </c>
      <c r="M245" s="83"/>
      <c r="N245" s="84">
        <v>2</v>
      </c>
      <c r="O245" s="93" t="str">
        <f>REPLACE(INDEX(GroupVertices[Group], MATCH(Edges[[#This Row],[Vertex 1]],GroupVertices[Vertex],0)),1,1,"")</f>
        <v>38</v>
      </c>
      <c r="P245" s="93" t="str">
        <f>REPLACE(INDEX(GroupVertices[Group], MATCH(Edges[[#This Row],[Vertex 2]],GroupVertices[Vertex],0)),1,1,"")</f>
        <v>38</v>
      </c>
    </row>
    <row r="246" spans="1:16" ht="14.25" customHeight="1" thickTop="1" thickBot="1" x14ac:dyDescent="0.3">
      <c r="A246" s="76" t="s">
        <v>405</v>
      </c>
      <c r="B246" s="76" t="s">
        <v>406</v>
      </c>
      <c r="C246" s="77"/>
      <c r="D246" s="78">
        <v>1.6206896551724137</v>
      </c>
      <c r="E246" s="79"/>
      <c r="F246" s="80"/>
      <c r="G246" s="77"/>
      <c r="H246" s="81"/>
      <c r="I246" s="82"/>
      <c r="J246" s="82"/>
      <c r="K246" s="51"/>
      <c r="L246" s="83">
        <v>246</v>
      </c>
      <c r="M246" s="83"/>
      <c r="N246" s="84">
        <v>3</v>
      </c>
      <c r="O246" s="93" t="str">
        <f>REPLACE(INDEX(GroupVertices[Group], MATCH(Edges[[#This Row],[Vertex 1]],GroupVertices[Vertex],0)),1,1,"")</f>
        <v>1</v>
      </c>
      <c r="P246" s="93" t="str">
        <f>REPLACE(INDEX(GroupVertices[Group], MATCH(Edges[[#This Row],[Vertex 2]],GroupVertices[Vertex],0)),1,1,"")</f>
        <v>1</v>
      </c>
    </row>
    <row r="247" spans="1:16" ht="14.25" customHeight="1" thickTop="1" thickBot="1" x14ac:dyDescent="0.3">
      <c r="A247" s="76" t="s">
        <v>405</v>
      </c>
      <c r="B247" s="76" t="s">
        <v>201</v>
      </c>
      <c r="C247" s="77"/>
      <c r="D247" s="78">
        <v>1.6206896551724137</v>
      </c>
      <c r="E247" s="79"/>
      <c r="F247" s="80"/>
      <c r="G247" s="77"/>
      <c r="H247" s="81"/>
      <c r="I247" s="82"/>
      <c r="J247" s="82"/>
      <c r="K247" s="51"/>
      <c r="L247" s="83">
        <v>247</v>
      </c>
      <c r="M247" s="83"/>
      <c r="N247" s="84">
        <v>3</v>
      </c>
      <c r="O247" s="93" t="str">
        <f>REPLACE(INDEX(GroupVertices[Group], MATCH(Edges[[#This Row],[Vertex 1]],GroupVertices[Vertex],0)),1,1,"")</f>
        <v>1</v>
      </c>
      <c r="P247" s="93" t="str">
        <f>REPLACE(INDEX(GroupVertices[Group], MATCH(Edges[[#This Row],[Vertex 2]],GroupVertices[Vertex],0)),1,1,"")</f>
        <v>1</v>
      </c>
    </row>
    <row r="248" spans="1:16" ht="14.25" customHeight="1" thickTop="1" thickBot="1" x14ac:dyDescent="0.3">
      <c r="A248" s="76" t="s">
        <v>405</v>
      </c>
      <c r="B248" s="76" t="s">
        <v>407</v>
      </c>
      <c r="C248" s="77"/>
      <c r="D248" s="78">
        <v>2.5517241379310347</v>
      </c>
      <c r="E248" s="79"/>
      <c r="F248" s="80"/>
      <c r="G248" s="77"/>
      <c r="H248" s="81"/>
      <c r="I248" s="82"/>
      <c r="J248" s="82"/>
      <c r="K248" s="51"/>
      <c r="L248" s="83">
        <v>248</v>
      </c>
      <c r="M248" s="83"/>
      <c r="N248" s="84">
        <v>6</v>
      </c>
      <c r="O248" s="93" t="str">
        <f>REPLACE(INDEX(GroupVertices[Group], MATCH(Edges[[#This Row],[Vertex 1]],GroupVertices[Vertex],0)),1,1,"")</f>
        <v>1</v>
      </c>
      <c r="P248" s="93" t="str">
        <f>REPLACE(INDEX(GroupVertices[Group], MATCH(Edges[[#This Row],[Vertex 2]],GroupVertices[Vertex],0)),1,1,"")</f>
        <v>1</v>
      </c>
    </row>
    <row r="249" spans="1:16" ht="14.25" customHeight="1" thickTop="1" thickBot="1" x14ac:dyDescent="0.3">
      <c r="A249" s="76" t="s">
        <v>328</v>
      </c>
      <c r="B249" s="76" t="s">
        <v>408</v>
      </c>
      <c r="C249" s="77"/>
      <c r="D249" s="78">
        <v>1</v>
      </c>
      <c r="E249" s="79"/>
      <c r="F249" s="80"/>
      <c r="G249" s="77"/>
      <c r="H249" s="81"/>
      <c r="I249" s="82"/>
      <c r="J249" s="82"/>
      <c r="K249" s="51"/>
      <c r="L249" s="83">
        <v>249</v>
      </c>
      <c r="M249" s="83"/>
      <c r="N249" s="84">
        <v>1</v>
      </c>
      <c r="O249" s="93" t="str">
        <f>REPLACE(INDEX(GroupVertices[Group], MATCH(Edges[[#This Row],[Vertex 1]],GroupVertices[Vertex],0)),1,1,"")</f>
        <v>1</v>
      </c>
      <c r="P249" s="93" t="str">
        <f>REPLACE(INDEX(GroupVertices[Group], MATCH(Edges[[#This Row],[Vertex 2]],GroupVertices[Vertex],0)),1,1,"")</f>
        <v>1</v>
      </c>
    </row>
    <row r="250" spans="1:16" ht="14.25" customHeight="1" thickTop="1" thickBot="1" x14ac:dyDescent="0.3">
      <c r="A250" s="76" t="s">
        <v>328</v>
      </c>
      <c r="B250" s="76" t="s">
        <v>248</v>
      </c>
      <c r="C250" s="77"/>
      <c r="D250" s="78">
        <v>1.3103448275862069</v>
      </c>
      <c r="E250" s="79"/>
      <c r="F250" s="80"/>
      <c r="G250" s="77"/>
      <c r="H250" s="81"/>
      <c r="I250" s="82"/>
      <c r="J250" s="82"/>
      <c r="K250" s="51"/>
      <c r="L250" s="83">
        <v>250</v>
      </c>
      <c r="M250" s="83"/>
      <c r="N250" s="84">
        <v>2</v>
      </c>
      <c r="O250" s="93" t="str">
        <f>REPLACE(INDEX(GroupVertices[Group], MATCH(Edges[[#This Row],[Vertex 1]],GroupVertices[Vertex],0)),1,1,"")</f>
        <v>1</v>
      </c>
      <c r="P250" s="93" t="str">
        <f>REPLACE(INDEX(GroupVertices[Group], MATCH(Edges[[#This Row],[Vertex 2]],GroupVertices[Vertex],0)),1,1,"")</f>
        <v>1</v>
      </c>
    </row>
    <row r="251" spans="1:16" ht="14.25" customHeight="1" thickTop="1" thickBot="1" x14ac:dyDescent="0.3">
      <c r="A251" s="76" t="s">
        <v>409</v>
      </c>
      <c r="B251" s="76" t="s">
        <v>410</v>
      </c>
      <c r="C251" s="77"/>
      <c r="D251" s="78">
        <v>10</v>
      </c>
      <c r="E251" s="79"/>
      <c r="F251" s="80"/>
      <c r="G251" s="77"/>
      <c r="H251" s="81"/>
      <c r="I251" s="82"/>
      <c r="J251" s="82"/>
      <c r="K251" s="51"/>
      <c r="L251" s="83">
        <v>251</v>
      </c>
      <c r="M251" s="83"/>
      <c r="N251" s="84">
        <v>30</v>
      </c>
      <c r="O251" s="93" t="str">
        <f>REPLACE(INDEX(GroupVertices[Group], MATCH(Edges[[#This Row],[Vertex 1]],GroupVertices[Vertex],0)),1,1,"")</f>
        <v>26</v>
      </c>
      <c r="P251" s="93" t="str">
        <f>REPLACE(INDEX(GroupVertices[Group], MATCH(Edges[[#This Row],[Vertex 2]],GroupVertices[Vertex],0)),1,1,"")</f>
        <v>26</v>
      </c>
    </row>
    <row r="252" spans="1:16" ht="14.25" customHeight="1" thickTop="1" thickBot="1" x14ac:dyDescent="0.3">
      <c r="A252" s="76" t="s">
        <v>200</v>
      </c>
      <c r="B252" s="76" t="s">
        <v>201</v>
      </c>
      <c r="C252" s="77"/>
      <c r="D252" s="78">
        <v>1.3103448275862069</v>
      </c>
      <c r="E252" s="79"/>
      <c r="F252" s="80"/>
      <c r="G252" s="77"/>
      <c r="H252" s="81"/>
      <c r="I252" s="82"/>
      <c r="J252" s="82"/>
      <c r="K252" s="51"/>
      <c r="L252" s="83">
        <v>252</v>
      </c>
      <c r="M252" s="83"/>
      <c r="N252" s="84">
        <v>2</v>
      </c>
      <c r="O252" s="93" t="str">
        <f>REPLACE(INDEX(GroupVertices[Group], MATCH(Edges[[#This Row],[Vertex 1]],GroupVertices[Vertex],0)),1,1,"")</f>
        <v>1</v>
      </c>
      <c r="P252" s="93" t="str">
        <f>REPLACE(INDEX(GroupVertices[Group], MATCH(Edges[[#This Row],[Vertex 2]],GroupVertices[Vertex],0)),1,1,"")</f>
        <v>1</v>
      </c>
    </row>
    <row r="253" spans="1:16" ht="14.25" customHeight="1" thickTop="1" thickBot="1" x14ac:dyDescent="0.3">
      <c r="A253" s="76" t="s">
        <v>411</v>
      </c>
      <c r="B253" s="76" t="s">
        <v>412</v>
      </c>
      <c r="C253" s="77"/>
      <c r="D253" s="78">
        <v>1.3103448275862069</v>
      </c>
      <c r="E253" s="79"/>
      <c r="F253" s="80"/>
      <c r="G253" s="77"/>
      <c r="H253" s="81"/>
      <c r="I253" s="82"/>
      <c r="J253" s="82"/>
      <c r="K253" s="51"/>
      <c r="L253" s="83">
        <v>253</v>
      </c>
      <c r="M253" s="83"/>
      <c r="N253" s="84">
        <v>2</v>
      </c>
      <c r="O253" s="93" t="str">
        <f>REPLACE(INDEX(GroupVertices[Group], MATCH(Edges[[#This Row],[Vertex 1]],GroupVertices[Vertex],0)),1,1,"")</f>
        <v>19</v>
      </c>
      <c r="P253" s="93" t="str">
        <f>REPLACE(INDEX(GroupVertices[Group], MATCH(Edges[[#This Row],[Vertex 2]],GroupVertices[Vertex],0)),1,1,"")</f>
        <v>19</v>
      </c>
    </row>
    <row r="254" spans="1:16" ht="14.25" customHeight="1" thickTop="1" thickBot="1" x14ac:dyDescent="0.3">
      <c r="A254" s="76" t="s">
        <v>232</v>
      </c>
      <c r="B254" s="76" t="s">
        <v>233</v>
      </c>
      <c r="C254" s="77"/>
      <c r="D254" s="78">
        <v>1</v>
      </c>
      <c r="E254" s="79"/>
      <c r="F254" s="80"/>
      <c r="G254" s="77"/>
      <c r="H254" s="81"/>
      <c r="I254" s="82"/>
      <c r="J254" s="82"/>
      <c r="K254" s="51"/>
      <c r="L254" s="83">
        <v>254</v>
      </c>
      <c r="M254" s="83"/>
      <c r="N254" s="84">
        <v>1</v>
      </c>
      <c r="O254" s="93" t="str">
        <f>REPLACE(INDEX(GroupVertices[Group], MATCH(Edges[[#This Row],[Vertex 1]],GroupVertices[Vertex],0)),1,1,"")</f>
        <v>1</v>
      </c>
      <c r="P254" s="93" t="str">
        <f>REPLACE(INDEX(GroupVertices[Group], MATCH(Edges[[#This Row],[Vertex 2]],GroupVertices[Vertex],0)),1,1,"")</f>
        <v>1</v>
      </c>
    </row>
    <row r="255" spans="1:16" ht="14.25" customHeight="1" thickTop="1" thickBot="1" x14ac:dyDescent="0.3">
      <c r="A255" s="76" t="s">
        <v>232</v>
      </c>
      <c r="B255" s="76" t="s">
        <v>234</v>
      </c>
      <c r="C255" s="77"/>
      <c r="D255" s="78">
        <v>1.3103448275862069</v>
      </c>
      <c r="E255" s="79"/>
      <c r="F255" s="80"/>
      <c r="G255" s="77"/>
      <c r="H255" s="81"/>
      <c r="I255" s="82"/>
      <c r="J255" s="82"/>
      <c r="K255" s="51"/>
      <c r="L255" s="83">
        <v>255</v>
      </c>
      <c r="M255" s="83"/>
      <c r="N255" s="84">
        <v>2</v>
      </c>
      <c r="O255" s="93" t="str">
        <f>REPLACE(INDEX(GroupVertices[Group], MATCH(Edges[[#This Row],[Vertex 1]],GroupVertices[Vertex],0)),1,1,"")</f>
        <v>1</v>
      </c>
      <c r="P255" s="93" t="str">
        <f>REPLACE(INDEX(GroupVertices[Group], MATCH(Edges[[#This Row],[Vertex 2]],GroupVertices[Vertex],0)),1,1,"")</f>
        <v>1</v>
      </c>
    </row>
    <row r="256" spans="1:16" ht="14.25" customHeight="1" thickTop="1" thickBot="1" x14ac:dyDescent="0.3">
      <c r="A256" s="76" t="s">
        <v>413</v>
      </c>
      <c r="B256" s="76" t="s">
        <v>377</v>
      </c>
      <c r="C256" s="77"/>
      <c r="D256" s="78">
        <v>1.6206896551724137</v>
      </c>
      <c r="E256" s="79"/>
      <c r="F256" s="80"/>
      <c r="G256" s="77"/>
      <c r="H256" s="81"/>
      <c r="I256" s="82"/>
      <c r="J256" s="82"/>
      <c r="K256" s="51"/>
      <c r="L256" s="83">
        <v>256</v>
      </c>
      <c r="M256" s="83"/>
      <c r="N256" s="84">
        <v>3</v>
      </c>
      <c r="O256" s="93" t="str">
        <f>REPLACE(INDEX(GroupVertices[Group], MATCH(Edges[[#This Row],[Vertex 1]],GroupVertices[Vertex],0)),1,1,"")</f>
        <v>1</v>
      </c>
      <c r="P256" s="93" t="str">
        <f>REPLACE(INDEX(GroupVertices[Group], MATCH(Edges[[#This Row],[Vertex 2]],GroupVertices[Vertex],0)),1,1,"")</f>
        <v>1</v>
      </c>
    </row>
    <row r="257" spans="1:16" ht="14.25" customHeight="1" thickTop="1" thickBot="1" x14ac:dyDescent="0.3">
      <c r="A257" s="76" t="s">
        <v>414</v>
      </c>
      <c r="B257" s="76" t="s">
        <v>343</v>
      </c>
      <c r="C257" s="77"/>
      <c r="D257" s="78">
        <v>1</v>
      </c>
      <c r="E257" s="79"/>
      <c r="F257" s="80"/>
      <c r="G257" s="77"/>
      <c r="H257" s="81"/>
      <c r="I257" s="82"/>
      <c r="J257" s="82"/>
      <c r="K257" s="51"/>
      <c r="L257" s="83">
        <v>257</v>
      </c>
      <c r="M257" s="83"/>
      <c r="N257" s="84">
        <v>1</v>
      </c>
      <c r="O257" s="93" t="str">
        <f>REPLACE(INDEX(GroupVertices[Group], MATCH(Edges[[#This Row],[Vertex 1]],GroupVertices[Vertex],0)),1,1,"")</f>
        <v>2</v>
      </c>
      <c r="P257" s="93" t="str">
        <f>REPLACE(INDEX(GroupVertices[Group], MATCH(Edges[[#This Row],[Vertex 2]],GroupVertices[Vertex],0)),1,1,"")</f>
        <v>2</v>
      </c>
    </row>
    <row r="258" spans="1:16" ht="14.25" customHeight="1" thickTop="1" thickBot="1" x14ac:dyDescent="0.3">
      <c r="A258" s="76" t="s">
        <v>414</v>
      </c>
      <c r="B258" s="76" t="s">
        <v>362</v>
      </c>
      <c r="C258" s="77"/>
      <c r="D258" s="78">
        <v>1.3103448275862069</v>
      </c>
      <c r="E258" s="79"/>
      <c r="F258" s="80"/>
      <c r="G258" s="77"/>
      <c r="H258" s="81"/>
      <c r="I258" s="82"/>
      <c r="J258" s="82"/>
      <c r="K258" s="51"/>
      <c r="L258" s="83">
        <v>258</v>
      </c>
      <c r="M258" s="83"/>
      <c r="N258" s="84">
        <v>2</v>
      </c>
      <c r="O258" s="93" t="str">
        <f>REPLACE(INDEX(GroupVertices[Group], MATCH(Edges[[#This Row],[Vertex 1]],GroupVertices[Vertex],0)),1,1,"")</f>
        <v>2</v>
      </c>
      <c r="P258" s="93" t="str">
        <f>REPLACE(INDEX(GroupVertices[Group], MATCH(Edges[[#This Row],[Vertex 2]],GroupVertices[Vertex],0)),1,1,"")</f>
        <v>2</v>
      </c>
    </row>
    <row r="259" spans="1:16" ht="14.25" customHeight="1" thickTop="1" thickBot="1" x14ac:dyDescent="0.3">
      <c r="A259" s="76" t="s">
        <v>414</v>
      </c>
      <c r="B259" s="76" t="s">
        <v>415</v>
      </c>
      <c r="C259" s="77"/>
      <c r="D259" s="78">
        <v>1</v>
      </c>
      <c r="E259" s="79"/>
      <c r="F259" s="80"/>
      <c r="G259" s="77"/>
      <c r="H259" s="81"/>
      <c r="I259" s="82"/>
      <c r="J259" s="82"/>
      <c r="K259" s="51"/>
      <c r="L259" s="83">
        <v>259</v>
      </c>
      <c r="M259" s="83"/>
      <c r="N259" s="84">
        <v>1</v>
      </c>
      <c r="O259" s="93" t="str">
        <f>REPLACE(INDEX(GroupVertices[Group], MATCH(Edges[[#This Row],[Vertex 1]],GroupVertices[Vertex],0)),1,1,"")</f>
        <v>2</v>
      </c>
      <c r="P259" s="93" t="str">
        <f>REPLACE(INDEX(GroupVertices[Group], MATCH(Edges[[#This Row],[Vertex 2]],GroupVertices[Vertex],0)),1,1,"")</f>
        <v>2</v>
      </c>
    </row>
    <row r="260" spans="1:16" ht="14.25" customHeight="1" thickTop="1" thickBot="1" x14ac:dyDescent="0.3">
      <c r="A260" s="76" t="s">
        <v>179</v>
      </c>
      <c r="B260" s="76" t="s">
        <v>321</v>
      </c>
      <c r="C260" s="77"/>
      <c r="D260" s="78">
        <v>1</v>
      </c>
      <c r="E260" s="79"/>
      <c r="F260" s="80"/>
      <c r="G260" s="77"/>
      <c r="H260" s="81"/>
      <c r="I260" s="82"/>
      <c r="J260" s="82"/>
      <c r="K260" s="51"/>
      <c r="L260" s="83">
        <v>260</v>
      </c>
      <c r="M260" s="83"/>
      <c r="N260" s="84">
        <v>1</v>
      </c>
      <c r="O260" s="93" t="str">
        <f>REPLACE(INDEX(GroupVertices[Group], MATCH(Edges[[#This Row],[Vertex 1]],GroupVertices[Vertex],0)),1,1,"")</f>
        <v>1</v>
      </c>
      <c r="P260" s="93" t="str">
        <f>REPLACE(INDEX(GroupVertices[Group], MATCH(Edges[[#This Row],[Vertex 2]],GroupVertices[Vertex],0)),1,1,"")</f>
        <v>1</v>
      </c>
    </row>
    <row r="261" spans="1:16" ht="14.25" customHeight="1" thickTop="1" thickBot="1" x14ac:dyDescent="0.3">
      <c r="A261" s="76" t="s">
        <v>179</v>
      </c>
      <c r="B261" s="76" t="s">
        <v>180</v>
      </c>
      <c r="C261" s="77"/>
      <c r="D261" s="78">
        <v>1</v>
      </c>
      <c r="E261" s="79"/>
      <c r="F261" s="80"/>
      <c r="G261" s="77"/>
      <c r="H261" s="81"/>
      <c r="I261" s="82"/>
      <c r="J261" s="82"/>
      <c r="K261" s="51"/>
      <c r="L261" s="83">
        <v>261</v>
      </c>
      <c r="M261" s="83"/>
      <c r="N261" s="84">
        <v>1</v>
      </c>
      <c r="O261" s="93" t="str">
        <f>REPLACE(INDEX(GroupVertices[Group], MATCH(Edges[[#This Row],[Vertex 1]],GroupVertices[Vertex],0)),1,1,"")</f>
        <v>1</v>
      </c>
      <c r="P261" s="93" t="str">
        <f>REPLACE(INDEX(GroupVertices[Group], MATCH(Edges[[#This Row],[Vertex 2]],GroupVertices[Vertex],0)),1,1,"")</f>
        <v>1</v>
      </c>
    </row>
    <row r="262" spans="1:16" ht="14.25" customHeight="1" thickTop="1" thickBot="1" x14ac:dyDescent="0.3">
      <c r="A262" s="76" t="s">
        <v>242</v>
      </c>
      <c r="B262" s="76" t="s">
        <v>247</v>
      </c>
      <c r="C262" s="77"/>
      <c r="D262" s="78">
        <v>1</v>
      </c>
      <c r="E262" s="79"/>
      <c r="F262" s="80"/>
      <c r="G262" s="77"/>
      <c r="H262" s="81"/>
      <c r="I262" s="82"/>
      <c r="J262" s="82"/>
      <c r="K262" s="51"/>
      <c r="L262" s="83">
        <v>262</v>
      </c>
      <c r="M262" s="83"/>
      <c r="N262" s="84">
        <v>1</v>
      </c>
      <c r="O262" s="93" t="str">
        <f>REPLACE(INDEX(GroupVertices[Group], MATCH(Edges[[#This Row],[Vertex 1]],GroupVertices[Vertex],0)),1,1,"")</f>
        <v>1</v>
      </c>
      <c r="P262" s="93" t="str">
        <f>REPLACE(INDEX(GroupVertices[Group], MATCH(Edges[[#This Row],[Vertex 2]],GroupVertices[Vertex],0)),1,1,"")</f>
        <v>1</v>
      </c>
    </row>
    <row r="263" spans="1:16" ht="14.25" customHeight="1" thickTop="1" thickBot="1" x14ac:dyDescent="0.3">
      <c r="A263" s="76" t="s">
        <v>321</v>
      </c>
      <c r="B263" s="76" t="s">
        <v>377</v>
      </c>
      <c r="C263" s="77"/>
      <c r="D263" s="78">
        <v>1.3103448275862069</v>
      </c>
      <c r="E263" s="79"/>
      <c r="F263" s="80"/>
      <c r="G263" s="77"/>
      <c r="H263" s="81"/>
      <c r="I263" s="82"/>
      <c r="J263" s="82"/>
      <c r="K263" s="51"/>
      <c r="L263" s="83">
        <v>263</v>
      </c>
      <c r="M263" s="83"/>
      <c r="N263" s="84">
        <v>2</v>
      </c>
      <c r="O263" s="93" t="str">
        <f>REPLACE(INDEX(GroupVertices[Group], MATCH(Edges[[#This Row],[Vertex 1]],GroupVertices[Vertex],0)),1,1,"")</f>
        <v>1</v>
      </c>
      <c r="P263" s="93" t="str">
        <f>REPLACE(INDEX(GroupVertices[Group], MATCH(Edges[[#This Row],[Vertex 2]],GroupVertices[Vertex],0)),1,1,"")</f>
        <v>1</v>
      </c>
    </row>
    <row r="264" spans="1:16" ht="14.25" customHeight="1" thickTop="1" thickBot="1" x14ac:dyDescent="0.3">
      <c r="A264" s="76" t="s">
        <v>416</v>
      </c>
      <c r="B264" s="76" t="s">
        <v>417</v>
      </c>
      <c r="C264" s="77"/>
      <c r="D264" s="78">
        <v>1.3103448275862069</v>
      </c>
      <c r="E264" s="79"/>
      <c r="F264" s="80"/>
      <c r="G264" s="77"/>
      <c r="H264" s="81"/>
      <c r="I264" s="82"/>
      <c r="J264" s="82"/>
      <c r="K264" s="51"/>
      <c r="L264" s="83">
        <v>264</v>
      </c>
      <c r="M264" s="83"/>
      <c r="N264" s="84">
        <v>2</v>
      </c>
      <c r="O264" s="93" t="str">
        <f>REPLACE(INDEX(GroupVertices[Group], MATCH(Edges[[#This Row],[Vertex 1]],GroupVertices[Vertex],0)),1,1,"")</f>
        <v>3</v>
      </c>
      <c r="P264" s="93" t="str">
        <f>REPLACE(INDEX(GroupVertices[Group], MATCH(Edges[[#This Row],[Vertex 2]],GroupVertices[Vertex],0)),1,1,"")</f>
        <v>3</v>
      </c>
    </row>
    <row r="265" spans="1:16" ht="14.25" customHeight="1" thickTop="1" thickBot="1" x14ac:dyDescent="0.3">
      <c r="A265" s="76" t="s">
        <v>406</v>
      </c>
      <c r="B265" s="76" t="s">
        <v>201</v>
      </c>
      <c r="C265" s="77"/>
      <c r="D265" s="78">
        <v>1</v>
      </c>
      <c r="E265" s="79"/>
      <c r="F265" s="80"/>
      <c r="G265" s="77"/>
      <c r="H265" s="81"/>
      <c r="I265" s="82"/>
      <c r="J265" s="82"/>
      <c r="K265" s="51"/>
      <c r="L265" s="83">
        <v>265</v>
      </c>
      <c r="M265" s="83"/>
      <c r="N265" s="84">
        <v>1</v>
      </c>
      <c r="O265" s="93" t="str">
        <f>REPLACE(INDEX(GroupVertices[Group], MATCH(Edges[[#This Row],[Vertex 1]],GroupVertices[Vertex],0)),1,1,"")</f>
        <v>1</v>
      </c>
      <c r="P265" s="93" t="str">
        <f>REPLACE(INDEX(GroupVertices[Group], MATCH(Edges[[#This Row],[Vertex 2]],GroupVertices[Vertex],0)),1,1,"")</f>
        <v>1</v>
      </c>
    </row>
    <row r="266" spans="1:16" ht="14.25" customHeight="1" thickTop="1" thickBot="1" x14ac:dyDescent="0.3">
      <c r="A266" s="76" t="s">
        <v>406</v>
      </c>
      <c r="B266" s="76" t="s">
        <v>407</v>
      </c>
      <c r="C266" s="77"/>
      <c r="D266" s="78">
        <v>1.3103448275862069</v>
      </c>
      <c r="E266" s="79"/>
      <c r="F266" s="80"/>
      <c r="G266" s="77"/>
      <c r="H266" s="81"/>
      <c r="I266" s="82"/>
      <c r="J266" s="82"/>
      <c r="K266" s="51"/>
      <c r="L266" s="83">
        <v>266</v>
      </c>
      <c r="M266" s="83"/>
      <c r="N266" s="84">
        <v>2</v>
      </c>
      <c r="O266" s="93" t="str">
        <f>REPLACE(INDEX(GroupVertices[Group], MATCH(Edges[[#This Row],[Vertex 1]],GroupVertices[Vertex],0)),1,1,"")</f>
        <v>1</v>
      </c>
      <c r="P266" s="93" t="str">
        <f>REPLACE(INDEX(GroupVertices[Group], MATCH(Edges[[#This Row],[Vertex 2]],GroupVertices[Vertex],0)),1,1,"")</f>
        <v>1</v>
      </c>
    </row>
    <row r="267" spans="1:16" ht="14.25" customHeight="1" thickTop="1" thickBot="1" x14ac:dyDescent="0.3">
      <c r="A267" s="76" t="s">
        <v>418</v>
      </c>
      <c r="B267" s="76" t="s">
        <v>419</v>
      </c>
      <c r="C267" s="77"/>
      <c r="D267" s="78">
        <v>1</v>
      </c>
      <c r="E267" s="79"/>
      <c r="F267" s="80"/>
      <c r="G267" s="77"/>
      <c r="H267" s="81"/>
      <c r="I267" s="82"/>
      <c r="J267" s="82"/>
      <c r="K267" s="51"/>
      <c r="L267" s="83">
        <v>267</v>
      </c>
      <c r="M267" s="83"/>
      <c r="N267" s="84">
        <v>1</v>
      </c>
      <c r="O267" s="93" t="str">
        <f>REPLACE(INDEX(GroupVertices[Group], MATCH(Edges[[#This Row],[Vertex 1]],GroupVertices[Vertex],0)),1,1,"")</f>
        <v>23</v>
      </c>
      <c r="P267" s="93" t="str">
        <f>REPLACE(INDEX(GroupVertices[Group], MATCH(Edges[[#This Row],[Vertex 2]],GroupVertices[Vertex],0)),1,1,"")</f>
        <v>23</v>
      </c>
    </row>
    <row r="268" spans="1:16" ht="14.25" customHeight="1" thickTop="1" thickBot="1" x14ac:dyDescent="0.3">
      <c r="A268" s="76" t="s">
        <v>418</v>
      </c>
      <c r="B268" s="76" t="s">
        <v>420</v>
      </c>
      <c r="C268" s="77"/>
      <c r="D268" s="78">
        <v>1.3103448275862069</v>
      </c>
      <c r="E268" s="79"/>
      <c r="F268" s="80"/>
      <c r="G268" s="77"/>
      <c r="H268" s="81"/>
      <c r="I268" s="82"/>
      <c r="J268" s="82"/>
      <c r="K268" s="51"/>
      <c r="L268" s="83">
        <v>268</v>
      </c>
      <c r="M268" s="83"/>
      <c r="N268" s="84">
        <v>2</v>
      </c>
      <c r="O268" s="93" t="str">
        <f>REPLACE(INDEX(GroupVertices[Group], MATCH(Edges[[#This Row],[Vertex 1]],GroupVertices[Vertex],0)),1,1,"")</f>
        <v>23</v>
      </c>
      <c r="P268" s="93" t="str">
        <f>REPLACE(INDEX(GroupVertices[Group], MATCH(Edges[[#This Row],[Vertex 2]],GroupVertices[Vertex],0)),1,1,"")</f>
        <v>23</v>
      </c>
    </row>
    <row r="269" spans="1:16" ht="14.25" customHeight="1" thickTop="1" thickBot="1" x14ac:dyDescent="0.3">
      <c r="A269" s="76" t="s">
        <v>269</v>
      </c>
      <c r="B269" s="76" t="s">
        <v>248</v>
      </c>
      <c r="C269" s="77"/>
      <c r="D269" s="78">
        <v>1</v>
      </c>
      <c r="E269" s="79"/>
      <c r="F269" s="80"/>
      <c r="G269" s="77"/>
      <c r="H269" s="81"/>
      <c r="I269" s="82"/>
      <c r="J269" s="82"/>
      <c r="K269" s="51"/>
      <c r="L269" s="83">
        <v>269</v>
      </c>
      <c r="M269" s="83"/>
      <c r="N269" s="84">
        <v>1</v>
      </c>
      <c r="O269" s="93" t="str">
        <f>REPLACE(INDEX(GroupVertices[Group], MATCH(Edges[[#This Row],[Vertex 1]],GroupVertices[Vertex],0)),1,1,"")</f>
        <v>1</v>
      </c>
      <c r="P269" s="93" t="str">
        <f>REPLACE(INDEX(GroupVertices[Group], MATCH(Edges[[#This Row],[Vertex 2]],GroupVertices[Vertex],0)),1,1,"")</f>
        <v>1</v>
      </c>
    </row>
    <row r="270" spans="1:16" ht="14.25" customHeight="1" thickTop="1" thickBot="1" x14ac:dyDescent="0.3">
      <c r="A270" s="76" t="s">
        <v>269</v>
      </c>
      <c r="B270" s="76" t="s">
        <v>274</v>
      </c>
      <c r="C270" s="77"/>
      <c r="D270" s="78">
        <v>1.6206896551724137</v>
      </c>
      <c r="E270" s="79"/>
      <c r="F270" s="80"/>
      <c r="G270" s="77"/>
      <c r="H270" s="81"/>
      <c r="I270" s="82"/>
      <c r="J270" s="82"/>
      <c r="K270" s="51"/>
      <c r="L270" s="83">
        <v>270</v>
      </c>
      <c r="M270" s="83"/>
      <c r="N270" s="84">
        <v>3</v>
      </c>
      <c r="O270" s="93" t="str">
        <f>REPLACE(INDEX(GroupVertices[Group], MATCH(Edges[[#This Row],[Vertex 1]],GroupVertices[Vertex],0)),1,1,"")</f>
        <v>1</v>
      </c>
      <c r="P270" s="93" t="str">
        <f>REPLACE(INDEX(GroupVertices[Group], MATCH(Edges[[#This Row],[Vertex 2]],GroupVertices[Vertex],0)),1,1,"")</f>
        <v>1</v>
      </c>
    </row>
    <row r="271" spans="1:16" ht="14.25" customHeight="1" thickTop="1" thickBot="1" x14ac:dyDescent="0.3">
      <c r="A271" s="76" t="s">
        <v>421</v>
      </c>
      <c r="B271" s="76" t="s">
        <v>201</v>
      </c>
      <c r="C271" s="77"/>
      <c r="D271" s="78">
        <v>1.3103448275862069</v>
      </c>
      <c r="E271" s="79"/>
      <c r="F271" s="80"/>
      <c r="G271" s="77"/>
      <c r="H271" s="81"/>
      <c r="I271" s="82"/>
      <c r="J271" s="82"/>
      <c r="K271" s="51"/>
      <c r="L271" s="83">
        <v>271</v>
      </c>
      <c r="M271" s="83"/>
      <c r="N271" s="84">
        <v>2</v>
      </c>
      <c r="O271" s="93" t="str">
        <f>REPLACE(INDEX(GroupVertices[Group], MATCH(Edges[[#This Row],[Vertex 1]],GroupVertices[Vertex],0)),1,1,"")</f>
        <v>1</v>
      </c>
      <c r="P271" s="93" t="str">
        <f>REPLACE(INDEX(GroupVertices[Group], MATCH(Edges[[#This Row],[Vertex 2]],GroupVertices[Vertex],0)),1,1,"")</f>
        <v>1</v>
      </c>
    </row>
    <row r="272" spans="1:16" ht="14.25" customHeight="1" thickTop="1" thickBot="1" x14ac:dyDescent="0.3">
      <c r="A272" s="76" t="s">
        <v>421</v>
      </c>
      <c r="B272" s="76" t="s">
        <v>395</v>
      </c>
      <c r="C272" s="77"/>
      <c r="D272" s="78">
        <v>1</v>
      </c>
      <c r="E272" s="79"/>
      <c r="F272" s="80"/>
      <c r="G272" s="77"/>
      <c r="H272" s="81"/>
      <c r="I272" s="82"/>
      <c r="J272" s="82"/>
      <c r="K272" s="51"/>
      <c r="L272" s="83">
        <v>272</v>
      </c>
      <c r="M272" s="83"/>
      <c r="N272" s="84">
        <v>1</v>
      </c>
      <c r="O272" s="93" t="str">
        <f>REPLACE(INDEX(GroupVertices[Group], MATCH(Edges[[#This Row],[Vertex 1]],GroupVertices[Vertex],0)),1,1,"")</f>
        <v>1</v>
      </c>
      <c r="P272" s="93" t="str">
        <f>REPLACE(INDEX(GroupVertices[Group], MATCH(Edges[[#This Row],[Vertex 2]],GroupVertices[Vertex],0)),1,1,"")</f>
        <v>1</v>
      </c>
    </row>
    <row r="273" spans="1:16" ht="14.25" customHeight="1" thickTop="1" thickBot="1" x14ac:dyDescent="0.3">
      <c r="A273" s="76" t="s">
        <v>422</v>
      </c>
      <c r="B273" s="76" t="s">
        <v>268</v>
      </c>
      <c r="C273" s="77"/>
      <c r="D273" s="78">
        <v>1.3103448275862069</v>
      </c>
      <c r="E273" s="79"/>
      <c r="F273" s="80"/>
      <c r="G273" s="77"/>
      <c r="H273" s="81"/>
      <c r="I273" s="82"/>
      <c r="J273" s="82"/>
      <c r="K273" s="51"/>
      <c r="L273" s="83">
        <v>273</v>
      </c>
      <c r="M273" s="83"/>
      <c r="N273" s="84">
        <v>2</v>
      </c>
      <c r="O273" s="93" t="str">
        <f>REPLACE(INDEX(GroupVertices[Group], MATCH(Edges[[#This Row],[Vertex 1]],GroupVertices[Vertex],0)),1,1,"")</f>
        <v>1</v>
      </c>
      <c r="P273" s="93" t="str">
        <f>REPLACE(INDEX(GroupVertices[Group], MATCH(Edges[[#This Row],[Vertex 2]],GroupVertices[Vertex],0)),1,1,"")</f>
        <v>1</v>
      </c>
    </row>
    <row r="274" spans="1:16" ht="14.25" customHeight="1" thickTop="1" thickBot="1" x14ac:dyDescent="0.3">
      <c r="A274" s="76" t="s">
        <v>243</v>
      </c>
      <c r="B274" s="76" t="s">
        <v>244</v>
      </c>
      <c r="C274" s="77"/>
      <c r="D274" s="78">
        <v>1</v>
      </c>
      <c r="E274" s="79"/>
      <c r="F274" s="80"/>
      <c r="G274" s="77"/>
      <c r="H274" s="81"/>
      <c r="I274" s="82"/>
      <c r="J274" s="82"/>
      <c r="K274" s="51"/>
      <c r="L274" s="83">
        <v>274</v>
      </c>
      <c r="M274" s="83"/>
      <c r="N274" s="84">
        <v>1</v>
      </c>
      <c r="O274" s="93" t="str">
        <f>REPLACE(INDEX(GroupVertices[Group], MATCH(Edges[[#This Row],[Vertex 1]],GroupVertices[Vertex],0)),1,1,"")</f>
        <v>1</v>
      </c>
      <c r="P274" s="93" t="str">
        <f>REPLACE(INDEX(GroupVertices[Group], MATCH(Edges[[#This Row],[Vertex 2]],GroupVertices[Vertex],0)),1,1,"")</f>
        <v>1</v>
      </c>
    </row>
    <row r="275" spans="1:16" ht="14.25" customHeight="1" thickTop="1" thickBot="1" x14ac:dyDescent="0.3">
      <c r="A275" s="76" t="s">
        <v>243</v>
      </c>
      <c r="B275" s="76" t="s">
        <v>268</v>
      </c>
      <c r="C275" s="77"/>
      <c r="D275" s="78">
        <v>1.3103448275862069</v>
      </c>
      <c r="E275" s="79"/>
      <c r="F275" s="80"/>
      <c r="G275" s="77"/>
      <c r="H275" s="81"/>
      <c r="I275" s="82"/>
      <c r="J275" s="82"/>
      <c r="K275" s="51"/>
      <c r="L275" s="83">
        <v>275</v>
      </c>
      <c r="M275" s="83"/>
      <c r="N275" s="84">
        <v>2</v>
      </c>
      <c r="O275" s="93" t="str">
        <f>REPLACE(INDEX(GroupVertices[Group], MATCH(Edges[[#This Row],[Vertex 1]],GroupVertices[Vertex],0)),1,1,"")</f>
        <v>1</v>
      </c>
      <c r="P275" s="93" t="str">
        <f>REPLACE(INDEX(GroupVertices[Group], MATCH(Edges[[#This Row],[Vertex 2]],GroupVertices[Vertex],0)),1,1,"")</f>
        <v>1</v>
      </c>
    </row>
    <row r="276" spans="1:16" ht="14.25" customHeight="1" thickTop="1" thickBot="1" x14ac:dyDescent="0.3">
      <c r="A276" s="76" t="s">
        <v>243</v>
      </c>
      <c r="B276" s="76" t="s">
        <v>248</v>
      </c>
      <c r="C276" s="77"/>
      <c r="D276" s="78">
        <v>1</v>
      </c>
      <c r="E276" s="79"/>
      <c r="F276" s="80"/>
      <c r="G276" s="77"/>
      <c r="H276" s="81"/>
      <c r="I276" s="82"/>
      <c r="J276" s="82"/>
      <c r="K276" s="51"/>
      <c r="L276" s="83">
        <v>276</v>
      </c>
      <c r="M276" s="83"/>
      <c r="N276" s="84">
        <v>1</v>
      </c>
      <c r="O276" s="93" t="str">
        <f>REPLACE(INDEX(GroupVertices[Group], MATCH(Edges[[#This Row],[Vertex 1]],GroupVertices[Vertex],0)),1,1,"")</f>
        <v>1</v>
      </c>
      <c r="P276" s="93" t="str">
        <f>REPLACE(INDEX(GroupVertices[Group], MATCH(Edges[[#This Row],[Vertex 2]],GroupVertices[Vertex],0)),1,1,"")</f>
        <v>1</v>
      </c>
    </row>
    <row r="277" spans="1:16" ht="14.25" customHeight="1" thickTop="1" thickBot="1" x14ac:dyDescent="0.3">
      <c r="A277" s="76" t="s">
        <v>423</v>
      </c>
      <c r="B277" s="76" t="s">
        <v>426</v>
      </c>
      <c r="C277" s="77"/>
      <c r="D277" s="78">
        <v>1</v>
      </c>
      <c r="E277" s="79"/>
      <c r="F277" s="80"/>
      <c r="G277" s="77"/>
      <c r="H277" s="81"/>
      <c r="I277" s="82"/>
      <c r="J277" s="82"/>
      <c r="K277" s="51"/>
      <c r="L277" s="83">
        <v>277</v>
      </c>
      <c r="M277" s="83"/>
      <c r="N277" s="84">
        <v>1</v>
      </c>
      <c r="O277" s="93" t="str">
        <f>REPLACE(INDEX(GroupVertices[Group], MATCH(Edges[[#This Row],[Vertex 1]],GroupVertices[Vertex],0)),1,1,"")</f>
        <v>1</v>
      </c>
      <c r="P277" s="93" t="str">
        <f>REPLACE(INDEX(GroupVertices[Group], MATCH(Edges[[#This Row],[Vertex 2]],GroupVertices[Vertex],0)),1,1,"")</f>
        <v>1</v>
      </c>
    </row>
    <row r="278" spans="1:16" ht="14.25" customHeight="1" thickTop="1" thickBot="1" x14ac:dyDescent="0.3">
      <c r="A278" s="76" t="s">
        <v>423</v>
      </c>
      <c r="B278" s="76" t="s">
        <v>424</v>
      </c>
      <c r="C278" s="77"/>
      <c r="D278" s="78">
        <v>1</v>
      </c>
      <c r="E278" s="79"/>
      <c r="F278" s="80"/>
      <c r="G278" s="77"/>
      <c r="H278" s="81"/>
      <c r="I278" s="82"/>
      <c r="J278" s="82"/>
      <c r="K278" s="51"/>
      <c r="L278" s="83">
        <v>278</v>
      </c>
      <c r="M278" s="83"/>
      <c r="N278" s="84">
        <v>1</v>
      </c>
      <c r="O278" s="93" t="str">
        <f>REPLACE(INDEX(GroupVertices[Group], MATCH(Edges[[#This Row],[Vertex 1]],GroupVertices[Vertex],0)),1,1,"")</f>
        <v>1</v>
      </c>
      <c r="P278" s="93" t="str">
        <f>REPLACE(INDEX(GroupVertices[Group], MATCH(Edges[[#This Row],[Vertex 2]],GroupVertices[Vertex],0)),1,1,"")</f>
        <v>1</v>
      </c>
    </row>
    <row r="279" spans="1:16" ht="14.25" customHeight="1" thickTop="1" thickBot="1" x14ac:dyDescent="0.3">
      <c r="A279" s="76" t="s">
        <v>425</v>
      </c>
      <c r="B279" s="76" t="s">
        <v>377</v>
      </c>
      <c r="C279" s="77"/>
      <c r="D279" s="78">
        <v>1</v>
      </c>
      <c r="E279" s="79"/>
      <c r="F279" s="80"/>
      <c r="G279" s="77"/>
      <c r="H279" s="81"/>
      <c r="I279" s="82"/>
      <c r="J279" s="82"/>
      <c r="K279" s="51"/>
      <c r="L279" s="83">
        <v>279</v>
      </c>
      <c r="M279" s="83"/>
      <c r="N279" s="84">
        <v>1</v>
      </c>
      <c r="O279" s="93" t="str">
        <f>REPLACE(INDEX(GroupVertices[Group], MATCH(Edges[[#This Row],[Vertex 1]],GroupVertices[Vertex],0)),1,1,"")</f>
        <v>1</v>
      </c>
      <c r="P279" s="93" t="str">
        <f>REPLACE(INDEX(GroupVertices[Group], MATCH(Edges[[#This Row],[Vertex 2]],GroupVertices[Vertex],0)),1,1,"")</f>
        <v>1</v>
      </c>
    </row>
    <row r="280" spans="1:16" ht="14.25" customHeight="1" thickTop="1" thickBot="1" x14ac:dyDescent="0.3">
      <c r="A280" s="76" t="s">
        <v>226</v>
      </c>
      <c r="B280" s="76" t="s">
        <v>323</v>
      </c>
      <c r="C280" s="77"/>
      <c r="D280" s="78">
        <v>1</v>
      </c>
      <c r="E280" s="79"/>
      <c r="F280" s="80"/>
      <c r="G280" s="77"/>
      <c r="H280" s="81"/>
      <c r="I280" s="82"/>
      <c r="J280" s="82"/>
      <c r="K280" s="51"/>
      <c r="L280" s="83">
        <v>280</v>
      </c>
      <c r="M280" s="83"/>
      <c r="N280" s="84">
        <v>1</v>
      </c>
      <c r="O280" s="93" t="str">
        <f>REPLACE(INDEX(GroupVertices[Group], MATCH(Edges[[#This Row],[Vertex 1]],GroupVertices[Vertex],0)),1,1,"")</f>
        <v>4</v>
      </c>
      <c r="P280" s="93" t="str">
        <f>REPLACE(INDEX(GroupVertices[Group], MATCH(Edges[[#This Row],[Vertex 2]],GroupVertices[Vertex],0)),1,1,"")</f>
        <v>4</v>
      </c>
    </row>
    <row r="281" spans="1:16" ht="14.25" customHeight="1" thickTop="1" thickBot="1" x14ac:dyDescent="0.3">
      <c r="A281" s="76" t="s">
        <v>426</v>
      </c>
      <c r="B281" s="76" t="s">
        <v>268</v>
      </c>
      <c r="C281" s="77"/>
      <c r="D281" s="78">
        <v>1</v>
      </c>
      <c r="E281" s="79"/>
      <c r="F281" s="80"/>
      <c r="G281" s="77"/>
      <c r="H281" s="81"/>
      <c r="I281" s="82"/>
      <c r="J281" s="82"/>
      <c r="K281" s="51"/>
      <c r="L281" s="83">
        <v>281</v>
      </c>
      <c r="M281" s="83"/>
      <c r="N281" s="84">
        <v>1</v>
      </c>
      <c r="O281" s="93" t="str">
        <f>REPLACE(INDEX(GroupVertices[Group], MATCH(Edges[[#This Row],[Vertex 1]],GroupVertices[Vertex],0)),1,1,"")</f>
        <v>1</v>
      </c>
      <c r="P281" s="93" t="str">
        <f>REPLACE(INDEX(GroupVertices[Group], MATCH(Edges[[#This Row],[Vertex 2]],GroupVertices[Vertex],0)),1,1,"")</f>
        <v>1</v>
      </c>
    </row>
    <row r="282" spans="1:16" ht="14.25" customHeight="1" thickTop="1" thickBot="1" x14ac:dyDescent="0.3">
      <c r="A282" s="76" t="s">
        <v>426</v>
      </c>
      <c r="B282" s="76" t="s">
        <v>424</v>
      </c>
      <c r="C282" s="77"/>
      <c r="D282" s="78">
        <v>1</v>
      </c>
      <c r="E282" s="79"/>
      <c r="F282" s="80"/>
      <c r="G282" s="77"/>
      <c r="H282" s="81"/>
      <c r="I282" s="82"/>
      <c r="J282" s="82"/>
      <c r="K282" s="51"/>
      <c r="L282" s="83">
        <v>282</v>
      </c>
      <c r="M282" s="83"/>
      <c r="N282" s="84">
        <v>1</v>
      </c>
      <c r="O282" s="93" t="str">
        <f>REPLACE(INDEX(GroupVertices[Group], MATCH(Edges[[#This Row],[Vertex 1]],GroupVertices[Vertex],0)),1,1,"")</f>
        <v>1</v>
      </c>
      <c r="P282" s="93" t="str">
        <f>REPLACE(INDEX(GroupVertices[Group], MATCH(Edges[[#This Row],[Vertex 2]],GroupVertices[Vertex],0)),1,1,"")</f>
        <v>1</v>
      </c>
    </row>
    <row r="283" spans="1:16" ht="14.25" customHeight="1" thickTop="1" thickBot="1" x14ac:dyDescent="0.3">
      <c r="A283" s="76" t="s">
        <v>426</v>
      </c>
      <c r="B283" s="76" t="s">
        <v>427</v>
      </c>
      <c r="C283" s="77"/>
      <c r="D283" s="78">
        <v>1</v>
      </c>
      <c r="E283" s="79"/>
      <c r="F283" s="80"/>
      <c r="G283" s="77"/>
      <c r="H283" s="81"/>
      <c r="I283" s="82"/>
      <c r="J283" s="82"/>
      <c r="K283" s="51"/>
      <c r="L283" s="83">
        <v>283</v>
      </c>
      <c r="M283" s="83"/>
      <c r="N283" s="84">
        <v>1</v>
      </c>
      <c r="O283" s="93" t="str">
        <f>REPLACE(INDEX(GroupVertices[Group], MATCH(Edges[[#This Row],[Vertex 1]],GroupVertices[Vertex],0)),1,1,"")</f>
        <v>1</v>
      </c>
      <c r="P283" s="93" t="str">
        <f>REPLACE(INDEX(GroupVertices[Group], MATCH(Edges[[#This Row],[Vertex 2]],GroupVertices[Vertex],0)),1,1,"")</f>
        <v>1</v>
      </c>
    </row>
    <row r="284" spans="1:16" ht="14.25" customHeight="1" thickTop="1" thickBot="1" x14ac:dyDescent="0.3">
      <c r="A284" s="76" t="s">
        <v>268</v>
      </c>
      <c r="B284" s="76" t="s">
        <v>248</v>
      </c>
      <c r="C284" s="77"/>
      <c r="D284" s="78">
        <v>1</v>
      </c>
      <c r="E284" s="79"/>
      <c r="F284" s="80"/>
      <c r="G284" s="77"/>
      <c r="H284" s="81"/>
      <c r="I284" s="82"/>
      <c r="J284" s="82"/>
      <c r="K284" s="51"/>
      <c r="L284" s="83">
        <v>284</v>
      </c>
      <c r="M284" s="83"/>
      <c r="N284" s="84">
        <v>1</v>
      </c>
      <c r="O284" s="93" t="str">
        <f>REPLACE(INDEX(GroupVertices[Group], MATCH(Edges[[#This Row],[Vertex 1]],GroupVertices[Vertex],0)),1,1,"")</f>
        <v>1</v>
      </c>
      <c r="P284" s="93" t="str">
        <f>REPLACE(INDEX(GroupVertices[Group], MATCH(Edges[[#This Row],[Vertex 2]],GroupVertices[Vertex],0)),1,1,"")</f>
        <v>1</v>
      </c>
    </row>
    <row r="285" spans="1:16" ht="14.25" customHeight="1" thickTop="1" thickBot="1" x14ac:dyDescent="0.3">
      <c r="A285" s="76" t="s">
        <v>428</v>
      </c>
      <c r="B285" s="76" t="s">
        <v>210</v>
      </c>
      <c r="C285" s="77"/>
      <c r="D285" s="78">
        <v>1.3103448275862069</v>
      </c>
      <c r="E285" s="79"/>
      <c r="F285" s="80"/>
      <c r="G285" s="77"/>
      <c r="H285" s="81"/>
      <c r="I285" s="82"/>
      <c r="J285" s="82"/>
      <c r="K285" s="51"/>
      <c r="L285" s="83">
        <v>285</v>
      </c>
      <c r="M285" s="83"/>
      <c r="N285" s="84">
        <v>2</v>
      </c>
      <c r="O285" s="93" t="str">
        <f>REPLACE(INDEX(GroupVertices[Group], MATCH(Edges[[#This Row],[Vertex 1]],GroupVertices[Vertex],0)),1,1,"")</f>
        <v>1</v>
      </c>
      <c r="P285" s="93" t="str">
        <f>REPLACE(INDEX(GroupVertices[Group], MATCH(Edges[[#This Row],[Vertex 2]],GroupVertices[Vertex],0)),1,1,"")</f>
        <v>1</v>
      </c>
    </row>
    <row r="286" spans="1:16" ht="14.25" customHeight="1" thickTop="1" thickBot="1" x14ac:dyDescent="0.3">
      <c r="A286" s="76" t="s">
        <v>428</v>
      </c>
      <c r="B286" s="76" t="s">
        <v>212</v>
      </c>
      <c r="C286" s="77"/>
      <c r="D286" s="78">
        <v>1</v>
      </c>
      <c r="E286" s="79"/>
      <c r="F286" s="80"/>
      <c r="G286" s="77"/>
      <c r="H286" s="81"/>
      <c r="I286" s="82"/>
      <c r="J286" s="82"/>
      <c r="K286" s="51"/>
      <c r="L286" s="83">
        <v>286</v>
      </c>
      <c r="M286" s="83"/>
      <c r="N286" s="84">
        <v>1</v>
      </c>
      <c r="O286" s="93" t="str">
        <f>REPLACE(INDEX(GroupVertices[Group], MATCH(Edges[[#This Row],[Vertex 1]],GroupVertices[Vertex],0)),1,1,"")</f>
        <v>1</v>
      </c>
      <c r="P286" s="93" t="str">
        <f>REPLACE(INDEX(GroupVertices[Group], MATCH(Edges[[#This Row],[Vertex 2]],GroupVertices[Vertex],0)),1,1,"")</f>
        <v>1</v>
      </c>
    </row>
    <row r="287" spans="1:16" ht="14.25" customHeight="1" thickTop="1" thickBot="1" x14ac:dyDescent="0.3">
      <c r="A287" s="76" t="s">
        <v>349</v>
      </c>
      <c r="B287" s="76" t="s">
        <v>429</v>
      </c>
      <c r="C287" s="77"/>
      <c r="D287" s="78">
        <v>1.3103448275862069</v>
      </c>
      <c r="E287" s="79"/>
      <c r="F287" s="80"/>
      <c r="G287" s="77"/>
      <c r="H287" s="81"/>
      <c r="I287" s="82"/>
      <c r="J287" s="82"/>
      <c r="K287" s="51"/>
      <c r="L287" s="83">
        <v>287</v>
      </c>
      <c r="M287" s="83"/>
      <c r="N287" s="84">
        <v>2</v>
      </c>
      <c r="O287" s="93" t="str">
        <f>REPLACE(INDEX(GroupVertices[Group], MATCH(Edges[[#This Row],[Vertex 1]],GroupVertices[Vertex],0)),1,1,"")</f>
        <v>18</v>
      </c>
      <c r="P287" s="93" t="str">
        <f>REPLACE(INDEX(GroupVertices[Group], MATCH(Edges[[#This Row],[Vertex 2]],GroupVertices[Vertex],0)),1,1,"")</f>
        <v>18</v>
      </c>
    </row>
    <row r="288" spans="1:16" ht="14.25" customHeight="1" thickTop="1" thickBot="1" x14ac:dyDescent="0.3">
      <c r="A288" s="76" t="s">
        <v>384</v>
      </c>
      <c r="B288" s="76" t="s">
        <v>430</v>
      </c>
      <c r="C288" s="77"/>
      <c r="D288" s="78">
        <v>1.3103448275862069</v>
      </c>
      <c r="E288" s="79"/>
      <c r="F288" s="80"/>
      <c r="G288" s="77"/>
      <c r="H288" s="81"/>
      <c r="I288" s="82"/>
      <c r="J288" s="82"/>
      <c r="K288" s="51"/>
      <c r="L288" s="83">
        <v>288</v>
      </c>
      <c r="M288" s="83"/>
      <c r="N288" s="84">
        <v>2</v>
      </c>
      <c r="O288" s="93" t="str">
        <f>REPLACE(INDEX(GroupVertices[Group], MATCH(Edges[[#This Row],[Vertex 1]],GroupVertices[Vertex],0)),1,1,"")</f>
        <v>1</v>
      </c>
      <c r="P288" s="93" t="str">
        <f>REPLACE(INDEX(GroupVertices[Group], MATCH(Edges[[#This Row],[Vertex 2]],GroupVertices[Vertex],0)),1,1,"")</f>
        <v>1</v>
      </c>
    </row>
    <row r="289" spans="1:16" ht="14.25" customHeight="1" thickTop="1" thickBot="1" x14ac:dyDescent="0.3">
      <c r="A289" s="76" t="s">
        <v>384</v>
      </c>
      <c r="B289" s="76" t="s">
        <v>431</v>
      </c>
      <c r="C289" s="77"/>
      <c r="D289" s="78">
        <v>1</v>
      </c>
      <c r="E289" s="79"/>
      <c r="F289" s="80"/>
      <c r="G289" s="77"/>
      <c r="H289" s="81"/>
      <c r="I289" s="82"/>
      <c r="J289" s="82"/>
      <c r="K289" s="51"/>
      <c r="L289" s="83">
        <v>289</v>
      </c>
      <c r="M289" s="83"/>
      <c r="N289" s="84">
        <v>1</v>
      </c>
      <c r="O289" s="93" t="str">
        <f>REPLACE(INDEX(GroupVertices[Group], MATCH(Edges[[#This Row],[Vertex 1]],GroupVertices[Vertex],0)),1,1,"")</f>
        <v>1</v>
      </c>
      <c r="P289" s="93" t="str">
        <f>REPLACE(INDEX(GroupVertices[Group], MATCH(Edges[[#This Row],[Vertex 2]],GroupVertices[Vertex],0)),1,1,"")</f>
        <v>1</v>
      </c>
    </row>
    <row r="290" spans="1:16" ht="14.25" customHeight="1" thickTop="1" thickBot="1" x14ac:dyDescent="0.3">
      <c r="A290" s="76" t="s">
        <v>384</v>
      </c>
      <c r="B290" s="76" t="s">
        <v>248</v>
      </c>
      <c r="C290" s="77"/>
      <c r="D290" s="78">
        <v>1</v>
      </c>
      <c r="E290" s="79"/>
      <c r="F290" s="80"/>
      <c r="G290" s="77"/>
      <c r="H290" s="81"/>
      <c r="I290" s="82"/>
      <c r="J290" s="82"/>
      <c r="K290" s="51"/>
      <c r="L290" s="83">
        <v>290</v>
      </c>
      <c r="M290" s="83"/>
      <c r="N290" s="84">
        <v>1</v>
      </c>
      <c r="O290" s="93" t="str">
        <f>REPLACE(INDEX(GroupVertices[Group], MATCH(Edges[[#This Row],[Vertex 1]],GroupVertices[Vertex],0)),1,1,"")</f>
        <v>1</v>
      </c>
      <c r="P290" s="93" t="str">
        <f>REPLACE(INDEX(GroupVertices[Group], MATCH(Edges[[#This Row],[Vertex 2]],GroupVertices[Vertex],0)),1,1,"")</f>
        <v>1</v>
      </c>
    </row>
    <row r="291" spans="1:16" ht="14.25" customHeight="1" thickTop="1" thickBot="1" x14ac:dyDescent="0.3">
      <c r="A291" s="76" t="s">
        <v>384</v>
      </c>
      <c r="B291" s="76" t="s">
        <v>432</v>
      </c>
      <c r="C291" s="77"/>
      <c r="D291" s="78">
        <v>1.3103448275862069</v>
      </c>
      <c r="E291" s="79"/>
      <c r="F291" s="80"/>
      <c r="G291" s="77"/>
      <c r="H291" s="81"/>
      <c r="I291" s="82"/>
      <c r="J291" s="82"/>
      <c r="K291" s="51"/>
      <c r="L291" s="83">
        <v>291</v>
      </c>
      <c r="M291" s="83"/>
      <c r="N291" s="84">
        <v>2</v>
      </c>
      <c r="O291" s="93" t="str">
        <f>REPLACE(INDEX(GroupVertices[Group], MATCH(Edges[[#This Row],[Vertex 1]],GroupVertices[Vertex],0)),1,1,"")</f>
        <v>1</v>
      </c>
      <c r="P291" s="93" t="str">
        <f>REPLACE(INDEX(GroupVertices[Group], MATCH(Edges[[#This Row],[Vertex 2]],GroupVertices[Vertex],0)),1,1,"")</f>
        <v>1</v>
      </c>
    </row>
    <row r="292" spans="1:16" ht="14.25" customHeight="1" thickTop="1" thickBot="1" x14ac:dyDescent="0.3">
      <c r="A292" s="76" t="s">
        <v>384</v>
      </c>
      <c r="B292" s="76" t="s">
        <v>433</v>
      </c>
      <c r="C292" s="77"/>
      <c r="D292" s="78">
        <v>1</v>
      </c>
      <c r="E292" s="79"/>
      <c r="F292" s="80"/>
      <c r="G292" s="77"/>
      <c r="H292" s="81"/>
      <c r="I292" s="82"/>
      <c r="J292" s="82"/>
      <c r="K292" s="51"/>
      <c r="L292" s="83">
        <v>292</v>
      </c>
      <c r="M292" s="83"/>
      <c r="N292" s="84">
        <v>1</v>
      </c>
      <c r="O292" s="93" t="str">
        <f>REPLACE(INDEX(GroupVertices[Group], MATCH(Edges[[#This Row],[Vertex 1]],GroupVertices[Vertex],0)),1,1,"")</f>
        <v>1</v>
      </c>
      <c r="P292" s="93" t="str">
        <f>REPLACE(INDEX(GroupVertices[Group], MATCH(Edges[[#This Row],[Vertex 2]],GroupVertices[Vertex],0)),1,1,"")</f>
        <v>1</v>
      </c>
    </row>
    <row r="293" spans="1:16" ht="14.25" customHeight="1" thickTop="1" thickBot="1" x14ac:dyDescent="0.3">
      <c r="A293" s="76" t="s">
        <v>434</v>
      </c>
      <c r="B293" s="76" t="s">
        <v>407</v>
      </c>
      <c r="C293" s="77"/>
      <c r="D293" s="78">
        <v>1</v>
      </c>
      <c r="E293" s="79"/>
      <c r="F293" s="80"/>
      <c r="G293" s="77"/>
      <c r="H293" s="81"/>
      <c r="I293" s="82"/>
      <c r="J293" s="82"/>
      <c r="K293" s="51"/>
      <c r="L293" s="83">
        <v>293</v>
      </c>
      <c r="M293" s="83"/>
      <c r="N293" s="84">
        <v>1</v>
      </c>
      <c r="O293" s="93" t="str">
        <f>REPLACE(INDEX(GroupVertices[Group], MATCH(Edges[[#This Row],[Vertex 1]],GroupVertices[Vertex],0)),1,1,"")</f>
        <v>1</v>
      </c>
      <c r="P293" s="93" t="str">
        <f>REPLACE(INDEX(GroupVertices[Group], MATCH(Edges[[#This Row],[Vertex 2]],GroupVertices[Vertex],0)),1,1,"")</f>
        <v>1</v>
      </c>
    </row>
    <row r="294" spans="1:16" ht="14.25" customHeight="1" thickTop="1" thickBot="1" x14ac:dyDescent="0.3">
      <c r="A294" s="76" t="s">
        <v>196</v>
      </c>
      <c r="B294" s="76" t="s">
        <v>176</v>
      </c>
      <c r="C294" s="77"/>
      <c r="D294" s="78">
        <v>1.6206896551724137</v>
      </c>
      <c r="E294" s="79"/>
      <c r="F294" s="80"/>
      <c r="G294" s="77"/>
      <c r="H294" s="81"/>
      <c r="I294" s="82"/>
      <c r="J294" s="82"/>
      <c r="K294" s="51"/>
      <c r="L294" s="83">
        <v>294</v>
      </c>
      <c r="M294" s="83"/>
      <c r="N294" s="84">
        <v>3</v>
      </c>
      <c r="O294" s="93" t="str">
        <f>REPLACE(INDEX(GroupVertices[Group], MATCH(Edges[[#This Row],[Vertex 1]],GroupVertices[Vertex],0)),1,1,"")</f>
        <v>1</v>
      </c>
      <c r="P294" s="93" t="str">
        <f>REPLACE(INDEX(GroupVertices[Group], MATCH(Edges[[#This Row],[Vertex 2]],GroupVertices[Vertex],0)),1,1,"")</f>
        <v>1</v>
      </c>
    </row>
    <row r="295" spans="1:16" ht="14.25" customHeight="1" thickTop="1" thickBot="1" x14ac:dyDescent="0.3">
      <c r="A295" s="76" t="s">
        <v>176</v>
      </c>
      <c r="B295" s="76" t="s">
        <v>177</v>
      </c>
      <c r="C295" s="77"/>
      <c r="D295" s="78">
        <v>1.3103448275862069</v>
      </c>
      <c r="E295" s="79"/>
      <c r="F295" s="80"/>
      <c r="G295" s="77"/>
      <c r="H295" s="81"/>
      <c r="I295" s="82"/>
      <c r="J295" s="82"/>
      <c r="K295" s="51"/>
      <c r="L295" s="83">
        <v>295</v>
      </c>
      <c r="M295" s="83"/>
      <c r="N295" s="84">
        <v>2</v>
      </c>
      <c r="O295" s="93" t="str">
        <f>REPLACE(INDEX(GroupVertices[Group], MATCH(Edges[[#This Row],[Vertex 1]],GroupVertices[Vertex],0)),1,1,"")</f>
        <v>1</v>
      </c>
      <c r="P295" s="93" t="str">
        <f>REPLACE(INDEX(GroupVertices[Group], MATCH(Edges[[#This Row],[Vertex 2]],GroupVertices[Vertex],0)),1,1,"")</f>
        <v>1</v>
      </c>
    </row>
    <row r="296" spans="1:16" ht="14.25" customHeight="1" thickTop="1" thickBot="1" x14ac:dyDescent="0.3">
      <c r="A296" s="76" t="s">
        <v>435</v>
      </c>
      <c r="B296" s="76" t="s">
        <v>436</v>
      </c>
      <c r="C296" s="77"/>
      <c r="D296" s="78">
        <v>1.3103448275862069</v>
      </c>
      <c r="E296" s="79"/>
      <c r="F296" s="80"/>
      <c r="G296" s="77"/>
      <c r="H296" s="81"/>
      <c r="I296" s="82"/>
      <c r="J296" s="82"/>
      <c r="K296" s="51"/>
      <c r="L296" s="83">
        <v>296</v>
      </c>
      <c r="M296" s="83"/>
      <c r="N296" s="84">
        <v>2</v>
      </c>
      <c r="O296" s="93" t="str">
        <f>REPLACE(INDEX(GroupVertices[Group], MATCH(Edges[[#This Row],[Vertex 1]],GroupVertices[Vertex],0)),1,1,"")</f>
        <v>28</v>
      </c>
      <c r="P296" s="93" t="str">
        <f>REPLACE(INDEX(GroupVertices[Group], MATCH(Edges[[#This Row],[Vertex 2]],GroupVertices[Vertex],0)),1,1,"")</f>
        <v>28</v>
      </c>
    </row>
    <row r="297" spans="1:16" ht="14.25" customHeight="1" thickTop="1" thickBot="1" x14ac:dyDescent="0.3">
      <c r="A297" s="76" t="s">
        <v>437</v>
      </c>
      <c r="B297" s="76" t="s">
        <v>438</v>
      </c>
      <c r="C297" s="77"/>
      <c r="D297" s="78">
        <v>1</v>
      </c>
      <c r="E297" s="79"/>
      <c r="F297" s="80"/>
      <c r="G297" s="77"/>
      <c r="H297" s="81"/>
      <c r="I297" s="82"/>
      <c r="J297" s="82"/>
      <c r="K297" s="51"/>
      <c r="L297" s="83">
        <v>297</v>
      </c>
      <c r="M297" s="83"/>
      <c r="N297" s="84">
        <v>1</v>
      </c>
      <c r="O297" s="93" t="str">
        <f>REPLACE(INDEX(GroupVertices[Group], MATCH(Edges[[#This Row],[Vertex 1]],GroupVertices[Vertex],0)),1,1,"")</f>
        <v>3</v>
      </c>
      <c r="P297" s="93" t="str">
        <f>REPLACE(INDEX(GroupVertices[Group], MATCH(Edges[[#This Row],[Vertex 2]],GroupVertices[Vertex],0)),1,1,"")</f>
        <v>3</v>
      </c>
    </row>
    <row r="298" spans="1:16" ht="14.25" customHeight="1" thickTop="1" thickBot="1" x14ac:dyDescent="0.3">
      <c r="A298" s="76" t="s">
        <v>437</v>
      </c>
      <c r="B298" s="76" t="s">
        <v>417</v>
      </c>
      <c r="C298" s="77"/>
      <c r="D298" s="78">
        <v>1</v>
      </c>
      <c r="E298" s="79"/>
      <c r="F298" s="80"/>
      <c r="G298" s="77"/>
      <c r="H298" s="81"/>
      <c r="I298" s="82"/>
      <c r="J298" s="82"/>
      <c r="K298" s="51"/>
      <c r="L298" s="83">
        <v>298</v>
      </c>
      <c r="M298" s="83"/>
      <c r="N298" s="84">
        <v>1</v>
      </c>
      <c r="O298" s="93" t="str">
        <f>REPLACE(INDEX(GroupVertices[Group], MATCH(Edges[[#This Row],[Vertex 1]],GroupVertices[Vertex],0)),1,1,"")</f>
        <v>3</v>
      </c>
      <c r="P298" s="93" t="str">
        <f>REPLACE(INDEX(GroupVertices[Group], MATCH(Edges[[#This Row],[Vertex 2]],GroupVertices[Vertex],0)),1,1,"")</f>
        <v>3</v>
      </c>
    </row>
    <row r="299" spans="1:16" ht="14.25" customHeight="1" thickTop="1" thickBot="1" x14ac:dyDescent="0.3">
      <c r="A299" s="76" t="s">
        <v>437</v>
      </c>
      <c r="B299" s="76" t="s">
        <v>439</v>
      </c>
      <c r="C299" s="77"/>
      <c r="D299" s="78">
        <v>1</v>
      </c>
      <c r="E299" s="79"/>
      <c r="F299" s="80"/>
      <c r="G299" s="77"/>
      <c r="H299" s="81"/>
      <c r="I299" s="82"/>
      <c r="J299" s="82"/>
      <c r="K299" s="51"/>
      <c r="L299" s="83">
        <v>299</v>
      </c>
      <c r="M299" s="83"/>
      <c r="N299" s="84">
        <v>1</v>
      </c>
      <c r="O299" s="93" t="str">
        <f>REPLACE(INDEX(GroupVertices[Group], MATCH(Edges[[#This Row],[Vertex 1]],GroupVertices[Vertex],0)),1,1,"")</f>
        <v>3</v>
      </c>
      <c r="P299" s="93" t="str">
        <f>REPLACE(INDEX(GroupVertices[Group], MATCH(Edges[[#This Row],[Vertex 2]],GroupVertices[Vertex],0)),1,1,"")</f>
        <v>3</v>
      </c>
    </row>
    <row r="300" spans="1:16" ht="14.25" customHeight="1" thickTop="1" thickBot="1" x14ac:dyDescent="0.3">
      <c r="A300" s="76" t="s">
        <v>343</v>
      </c>
      <c r="B300" s="76" t="s">
        <v>415</v>
      </c>
      <c r="C300" s="77"/>
      <c r="D300" s="78">
        <v>1</v>
      </c>
      <c r="E300" s="79"/>
      <c r="F300" s="80"/>
      <c r="G300" s="77"/>
      <c r="H300" s="81"/>
      <c r="I300" s="82"/>
      <c r="J300" s="82"/>
      <c r="K300" s="51"/>
      <c r="L300" s="83">
        <v>300</v>
      </c>
      <c r="M300" s="83"/>
      <c r="N300" s="84">
        <v>1</v>
      </c>
      <c r="O300" s="93" t="str">
        <f>REPLACE(INDEX(GroupVertices[Group], MATCH(Edges[[#This Row],[Vertex 1]],GroupVertices[Vertex],0)),1,1,"")</f>
        <v>2</v>
      </c>
      <c r="P300" s="93" t="str">
        <f>REPLACE(INDEX(GroupVertices[Group], MATCH(Edges[[#This Row],[Vertex 2]],GroupVertices[Vertex],0)),1,1,"")</f>
        <v>2</v>
      </c>
    </row>
    <row r="301" spans="1:16" ht="14.25" customHeight="1" thickTop="1" thickBot="1" x14ac:dyDescent="0.3">
      <c r="A301" s="76" t="s">
        <v>372</v>
      </c>
      <c r="B301" s="76" t="s">
        <v>362</v>
      </c>
      <c r="C301" s="77"/>
      <c r="D301" s="78">
        <v>5.6551724137931032</v>
      </c>
      <c r="E301" s="79"/>
      <c r="F301" s="80"/>
      <c r="G301" s="77"/>
      <c r="H301" s="81"/>
      <c r="I301" s="82"/>
      <c r="J301" s="82"/>
      <c r="K301" s="51"/>
      <c r="L301" s="83">
        <v>301</v>
      </c>
      <c r="M301" s="83"/>
      <c r="N301" s="84">
        <v>16</v>
      </c>
      <c r="O301" s="93" t="str">
        <f>REPLACE(INDEX(GroupVertices[Group], MATCH(Edges[[#This Row],[Vertex 1]],GroupVertices[Vertex],0)),1,1,"")</f>
        <v>2</v>
      </c>
      <c r="P301" s="93" t="str">
        <f>REPLACE(INDEX(GroupVertices[Group], MATCH(Edges[[#This Row],[Vertex 2]],GroupVertices[Vertex],0)),1,1,"")</f>
        <v>2</v>
      </c>
    </row>
    <row r="302" spans="1:16" ht="14.25" customHeight="1" thickTop="1" thickBot="1" x14ac:dyDescent="0.3">
      <c r="A302" s="76" t="s">
        <v>303</v>
      </c>
      <c r="B302" s="76" t="s">
        <v>304</v>
      </c>
      <c r="C302" s="77"/>
      <c r="D302" s="78">
        <v>1</v>
      </c>
      <c r="E302" s="79"/>
      <c r="F302" s="80"/>
      <c r="G302" s="77"/>
      <c r="H302" s="81"/>
      <c r="I302" s="82"/>
      <c r="J302" s="82"/>
      <c r="K302" s="51"/>
      <c r="L302" s="83">
        <v>302</v>
      </c>
      <c r="M302" s="83"/>
      <c r="N302" s="84">
        <v>1</v>
      </c>
      <c r="O302" s="93" t="str">
        <f>REPLACE(INDEX(GroupVertices[Group], MATCH(Edges[[#This Row],[Vertex 1]],GroupVertices[Vertex],0)),1,1,"")</f>
        <v>1</v>
      </c>
      <c r="P302" s="93" t="str">
        <f>REPLACE(INDEX(GroupVertices[Group], MATCH(Edges[[#This Row],[Vertex 2]],GroupVertices[Vertex],0)),1,1,"")</f>
        <v>1</v>
      </c>
    </row>
    <row r="303" spans="1:16" ht="14.25" customHeight="1" thickTop="1" thickBot="1" x14ac:dyDescent="0.3">
      <c r="A303" s="76" t="s">
        <v>303</v>
      </c>
      <c r="B303" s="76" t="s">
        <v>305</v>
      </c>
      <c r="C303" s="77"/>
      <c r="D303" s="78">
        <v>1</v>
      </c>
      <c r="E303" s="79"/>
      <c r="F303" s="80"/>
      <c r="G303" s="77"/>
      <c r="H303" s="81"/>
      <c r="I303" s="82"/>
      <c r="J303" s="82"/>
      <c r="K303" s="51"/>
      <c r="L303" s="83">
        <v>303</v>
      </c>
      <c r="M303" s="83"/>
      <c r="N303" s="84">
        <v>1</v>
      </c>
      <c r="O303" s="93" t="str">
        <f>REPLACE(INDEX(GroupVertices[Group], MATCH(Edges[[#This Row],[Vertex 1]],GroupVertices[Vertex],0)),1,1,"")</f>
        <v>1</v>
      </c>
      <c r="P303" s="93" t="str">
        <f>REPLACE(INDEX(GroupVertices[Group], MATCH(Edges[[#This Row],[Vertex 2]],GroupVertices[Vertex],0)),1,1,"")</f>
        <v>1</v>
      </c>
    </row>
    <row r="304" spans="1:16" ht="14.25" customHeight="1" thickTop="1" thickBot="1" x14ac:dyDescent="0.3">
      <c r="A304" s="76" t="s">
        <v>217</v>
      </c>
      <c r="B304" s="76" t="s">
        <v>248</v>
      </c>
      <c r="C304" s="77"/>
      <c r="D304" s="78">
        <v>1</v>
      </c>
      <c r="E304" s="79"/>
      <c r="F304" s="80"/>
      <c r="G304" s="77"/>
      <c r="H304" s="81"/>
      <c r="I304" s="82"/>
      <c r="J304" s="82"/>
      <c r="K304" s="51"/>
      <c r="L304" s="83">
        <v>304</v>
      </c>
      <c r="M304" s="83"/>
      <c r="N304" s="84">
        <v>1</v>
      </c>
      <c r="O304" s="93" t="str">
        <f>REPLACE(INDEX(GroupVertices[Group], MATCH(Edges[[#This Row],[Vertex 1]],GroupVertices[Vertex],0)),1,1,"")</f>
        <v>1</v>
      </c>
      <c r="P304" s="93" t="str">
        <f>REPLACE(INDEX(GroupVertices[Group], MATCH(Edges[[#This Row],[Vertex 2]],GroupVertices[Vertex],0)),1,1,"")</f>
        <v>1</v>
      </c>
    </row>
    <row r="305" spans="1:16" ht="14.25" customHeight="1" thickTop="1" thickBot="1" x14ac:dyDescent="0.3">
      <c r="A305" s="76" t="s">
        <v>217</v>
      </c>
      <c r="B305" s="76" t="s">
        <v>305</v>
      </c>
      <c r="C305" s="77"/>
      <c r="D305" s="78">
        <v>1.6206896551724137</v>
      </c>
      <c r="E305" s="79"/>
      <c r="F305" s="80"/>
      <c r="G305" s="77"/>
      <c r="H305" s="81"/>
      <c r="I305" s="82"/>
      <c r="J305" s="82"/>
      <c r="K305" s="51"/>
      <c r="L305" s="83">
        <v>305</v>
      </c>
      <c r="M305" s="83"/>
      <c r="N305" s="84">
        <v>3</v>
      </c>
      <c r="O305" s="93" t="str">
        <f>REPLACE(INDEX(GroupVertices[Group], MATCH(Edges[[#This Row],[Vertex 1]],GroupVertices[Vertex],0)),1,1,"")</f>
        <v>1</v>
      </c>
      <c r="P305" s="93" t="str">
        <f>REPLACE(INDEX(GroupVertices[Group], MATCH(Edges[[#This Row],[Vertex 2]],GroupVertices[Vertex],0)),1,1,"")</f>
        <v>1</v>
      </c>
    </row>
    <row r="306" spans="1:16" ht="14.25" customHeight="1" thickTop="1" thickBot="1" x14ac:dyDescent="0.3">
      <c r="A306" s="76" t="s">
        <v>399</v>
      </c>
      <c r="B306" s="76" t="s">
        <v>210</v>
      </c>
      <c r="C306" s="77"/>
      <c r="D306" s="78">
        <v>1</v>
      </c>
      <c r="E306" s="79"/>
      <c r="F306" s="80"/>
      <c r="G306" s="77"/>
      <c r="H306" s="81"/>
      <c r="I306" s="82"/>
      <c r="J306" s="82"/>
      <c r="K306" s="51"/>
      <c r="L306" s="83">
        <v>306</v>
      </c>
      <c r="M306" s="83"/>
      <c r="N306" s="84">
        <v>1</v>
      </c>
      <c r="O306" s="93" t="str">
        <f>REPLACE(INDEX(GroupVertices[Group], MATCH(Edges[[#This Row],[Vertex 1]],GroupVertices[Vertex],0)),1,1,"")</f>
        <v>1</v>
      </c>
      <c r="P306" s="93" t="str">
        <f>REPLACE(INDEX(GroupVertices[Group], MATCH(Edges[[#This Row],[Vertex 2]],GroupVertices[Vertex],0)),1,1,"")</f>
        <v>1</v>
      </c>
    </row>
    <row r="307" spans="1:16" ht="14.25" customHeight="1" thickTop="1" thickBot="1" x14ac:dyDescent="0.3">
      <c r="A307" s="76" t="s">
        <v>440</v>
      </c>
      <c r="B307" s="76" t="s">
        <v>441</v>
      </c>
      <c r="C307" s="77"/>
      <c r="D307" s="78">
        <v>1.6206896551724137</v>
      </c>
      <c r="E307" s="79"/>
      <c r="F307" s="80"/>
      <c r="G307" s="77"/>
      <c r="H307" s="81"/>
      <c r="I307" s="82"/>
      <c r="J307" s="82"/>
      <c r="K307" s="51"/>
      <c r="L307" s="83">
        <v>307</v>
      </c>
      <c r="M307" s="83"/>
      <c r="N307" s="84">
        <v>3</v>
      </c>
      <c r="O307" s="93" t="str">
        <f>REPLACE(INDEX(GroupVertices[Group], MATCH(Edges[[#This Row],[Vertex 1]],GroupVertices[Vertex],0)),1,1,"")</f>
        <v>12</v>
      </c>
      <c r="P307" s="93" t="str">
        <f>REPLACE(INDEX(GroupVertices[Group], MATCH(Edges[[#This Row],[Vertex 2]],GroupVertices[Vertex],0)),1,1,"")</f>
        <v>12</v>
      </c>
    </row>
    <row r="308" spans="1:16" ht="14.25" customHeight="1" thickTop="1" thickBot="1" x14ac:dyDescent="0.3">
      <c r="A308" s="76" t="s">
        <v>440</v>
      </c>
      <c r="B308" s="76" t="s">
        <v>442</v>
      </c>
      <c r="C308" s="77"/>
      <c r="D308" s="78">
        <v>1.6206896551724137</v>
      </c>
      <c r="E308" s="79"/>
      <c r="F308" s="80"/>
      <c r="G308" s="77"/>
      <c r="H308" s="81"/>
      <c r="I308" s="82"/>
      <c r="J308" s="82"/>
      <c r="K308" s="51"/>
      <c r="L308" s="83">
        <v>308</v>
      </c>
      <c r="M308" s="83"/>
      <c r="N308" s="84">
        <v>3</v>
      </c>
      <c r="O308" s="93" t="str">
        <f>REPLACE(INDEX(GroupVertices[Group], MATCH(Edges[[#This Row],[Vertex 1]],GroupVertices[Vertex],0)),1,1,"")</f>
        <v>12</v>
      </c>
      <c r="P308" s="93" t="str">
        <f>REPLACE(INDEX(GroupVertices[Group], MATCH(Edges[[#This Row],[Vertex 2]],GroupVertices[Vertex],0)),1,1,"")</f>
        <v>12</v>
      </c>
    </row>
    <row r="309" spans="1:16" ht="14.25" customHeight="1" thickTop="1" thickBot="1" x14ac:dyDescent="0.3">
      <c r="A309" s="76" t="s">
        <v>236</v>
      </c>
      <c r="B309" s="76" t="s">
        <v>237</v>
      </c>
      <c r="C309" s="77"/>
      <c r="D309" s="78">
        <v>1.3103448275862069</v>
      </c>
      <c r="E309" s="79"/>
      <c r="F309" s="80"/>
      <c r="G309" s="77"/>
      <c r="H309" s="81"/>
      <c r="I309" s="82"/>
      <c r="J309" s="82"/>
      <c r="K309" s="51"/>
      <c r="L309" s="83">
        <v>309</v>
      </c>
      <c r="M309" s="83"/>
      <c r="N309" s="84">
        <v>2</v>
      </c>
      <c r="O309" s="93" t="str">
        <f>REPLACE(INDEX(GroupVertices[Group], MATCH(Edges[[#This Row],[Vertex 1]],GroupVertices[Vertex],0)),1,1,"")</f>
        <v>20</v>
      </c>
      <c r="P309" s="93" t="str">
        <f>REPLACE(INDEX(GroupVertices[Group], MATCH(Edges[[#This Row],[Vertex 2]],GroupVertices[Vertex],0)),1,1,"")</f>
        <v>20</v>
      </c>
    </row>
    <row r="310" spans="1:16" ht="14.25" customHeight="1" thickTop="1" thickBot="1" x14ac:dyDescent="0.3">
      <c r="A310" s="76" t="s">
        <v>443</v>
      </c>
      <c r="B310" s="76" t="s">
        <v>210</v>
      </c>
      <c r="C310" s="77"/>
      <c r="D310" s="78">
        <v>1</v>
      </c>
      <c r="E310" s="79"/>
      <c r="F310" s="80"/>
      <c r="G310" s="77"/>
      <c r="H310" s="81"/>
      <c r="I310" s="82"/>
      <c r="J310" s="82"/>
      <c r="K310" s="51"/>
      <c r="L310" s="83">
        <v>310</v>
      </c>
      <c r="M310" s="83"/>
      <c r="N310" s="84">
        <v>1</v>
      </c>
      <c r="O310" s="93" t="str">
        <f>REPLACE(INDEX(GroupVertices[Group], MATCH(Edges[[#This Row],[Vertex 1]],GroupVertices[Vertex],0)),1,1,"")</f>
        <v>1</v>
      </c>
      <c r="P310" s="93" t="str">
        <f>REPLACE(INDEX(GroupVertices[Group], MATCH(Edges[[#This Row],[Vertex 2]],GroupVertices[Vertex],0)),1,1,"")</f>
        <v>1</v>
      </c>
    </row>
    <row r="311" spans="1:16" ht="14.25" customHeight="1" thickTop="1" thickBot="1" x14ac:dyDescent="0.3">
      <c r="A311" s="76" t="s">
        <v>444</v>
      </c>
      <c r="B311" s="76" t="s">
        <v>248</v>
      </c>
      <c r="C311" s="77"/>
      <c r="D311" s="78">
        <v>1</v>
      </c>
      <c r="E311" s="79"/>
      <c r="F311" s="80"/>
      <c r="G311" s="77"/>
      <c r="H311" s="81"/>
      <c r="I311" s="82"/>
      <c r="J311" s="82"/>
      <c r="K311" s="51"/>
      <c r="L311" s="83">
        <v>311</v>
      </c>
      <c r="M311" s="83"/>
      <c r="N311" s="84">
        <v>1</v>
      </c>
      <c r="O311" s="93" t="str">
        <f>REPLACE(INDEX(GroupVertices[Group], MATCH(Edges[[#This Row],[Vertex 1]],GroupVertices[Vertex],0)),1,1,"")</f>
        <v>1</v>
      </c>
      <c r="P311" s="93" t="str">
        <f>REPLACE(INDEX(GroupVertices[Group], MATCH(Edges[[#This Row],[Vertex 2]],GroupVertices[Vertex],0)),1,1,"")</f>
        <v>1</v>
      </c>
    </row>
    <row r="312" spans="1:16" ht="14.25" customHeight="1" thickTop="1" thickBot="1" x14ac:dyDescent="0.3">
      <c r="A312" s="76" t="s">
        <v>419</v>
      </c>
      <c r="B312" s="76" t="s">
        <v>420</v>
      </c>
      <c r="C312" s="77"/>
      <c r="D312" s="78">
        <v>1.3103448275862069</v>
      </c>
      <c r="E312" s="79"/>
      <c r="F312" s="80"/>
      <c r="G312" s="77"/>
      <c r="H312" s="81"/>
      <c r="I312" s="82"/>
      <c r="J312" s="82"/>
      <c r="K312" s="51"/>
      <c r="L312" s="83">
        <v>312</v>
      </c>
      <c r="M312" s="83"/>
      <c r="N312" s="84">
        <v>2</v>
      </c>
      <c r="O312" s="93" t="str">
        <f>REPLACE(INDEX(GroupVertices[Group], MATCH(Edges[[#This Row],[Vertex 1]],GroupVertices[Vertex],0)),1,1,"")</f>
        <v>23</v>
      </c>
      <c r="P312" s="93" t="str">
        <f>REPLACE(INDEX(GroupVertices[Group], MATCH(Edges[[#This Row],[Vertex 2]],GroupVertices[Vertex],0)),1,1,"")</f>
        <v>23</v>
      </c>
    </row>
    <row r="313" spans="1:16" ht="14.25" customHeight="1" thickTop="1" thickBot="1" x14ac:dyDescent="0.3">
      <c r="A313" s="76" t="s">
        <v>331</v>
      </c>
      <c r="B313" s="76" t="s">
        <v>204</v>
      </c>
      <c r="C313" s="77"/>
      <c r="D313" s="78">
        <v>1.9310344827586206</v>
      </c>
      <c r="E313" s="79"/>
      <c r="F313" s="80"/>
      <c r="G313" s="77"/>
      <c r="H313" s="81"/>
      <c r="I313" s="82"/>
      <c r="J313" s="82"/>
      <c r="K313" s="51"/>
      <c r="L313" s="83">
        <v>313</v>
      </c>
      <c r="M313" s="83"/>
      <c r="N313" s="84">
        <v>4</v>
      </c>
      <c r="O313" s="93" t="str">
        <f>REPLACE(INDEX(GroupVertices[Group], MATCH(Edges[[#This Row],[Vertex 1]],GroupVertices[Vertex],0)),1,1,"")</f>
        <v>1</v>
      </c>
      <c r="P313" s="93" t="str">
        <f>REPLACE(INDEX(GroupVertices[Group], MATCH(Edges[[#This Row],[Vertex 2]],GroupVertices[Vertex],0)),1,1,"")</f>
        <v>1</v>
      </c>
    </row>
    <row r="314" spans="1:16" ht="14.25" customHeight="1" thickTop="1" thickBot="1" x14ac:dyDescent="0.3">
      <c r="A314" s="76" t="s">
        <v>438</v>
      </c>
      <c r="B314" s="76" t="s">
        <v>417</v>
      </c>
      <c r="C314" s="77"/>
      <c r="D314" s="78">
        <v>1</v>
      </c>
      <c r="E314" s="79"/>
      <c r="F314" s="80"/>
      <c r="G314" s="77"/>
      <c r="H314" s="81"/>
      <c r="I314" s="82"/>
      <c r="J314" s="82"/>
      <c r="K314" s="51"/>
      <c r="L314" s="83">
        <v>314</v>
      </c>
      <c r="M314" s="83"/>
      <c r="N314" s="84">
        <v>1</v>
      </c>
      <c r="O314" s="93" t="str">
        <f>REPLACE(INDEX(GroupVertices[Group], MATCH(Edges[[#This Row],[Vertex 1]],GroupVertices[Vertex],0)),1,1,"")</f>
        <v>3</v>
      </c>
      <c r="P314" s="93" t="str">
        <f>REPLACE(INDEX(GroupVertices[Group], MATCH(Edges[[#This Row],[Vertex 2]],GroupVertices[Vertex],0)),1,1,"")</f>
        <v>3</v>
      </c>
    </row>
    <row r="315" spans="1:16" ht="14.25" customHeight="1" thickTop="1" thickBot="1" x14ac:dyDescent="0.3">
      <c r="A315" s="76" t="s">
        <v>438</v>
      </c>
      <c r="B315" s="76" t="s">
        <v>439</v>
      </c>
      <c r="C315" s="77"/>
      <c r="D315" s="78">
        <v>1</v>
      </c>
      <c r="E315" s="79"/>
      <c r="F315" s="80"/>
      <c r="G315" s="77"/>
      <c r="H315" s="81"/>
      <c r="I315" s="82"/>
      <c r="J315" s="82"/>
      <c r="K315" s="51"/>
      <c r="L315" s="83">
        <v>315</v>
      </c>
      <c r="M315" s="83"/>
      <c r="N315" s="84">
        <v>1</v>
      </c>
      <c r="O315" s="93" t="str">
        <f>REPLACE(INDEX(GroupVertices[Group], MATCH(Edges[[#This Row],[Vertex 1]],GroupVertices[Vertex],0)),1,1,"")</f>
        <v>3</v>
      </c>
      <c r="P315" s="93" t="str">
        <f>REPLACE(INDEX(GroupVertices[Group], MATCH(Edges[[#This Row],[Vertex 2]],GroupVertices[Vertex],0)),1,1,"")</f>
        <v>3</v>
      </c>
    </row>
    <row r="316" spans="1:16" ht="14.25" customHeight="1" thickTop="1" thickBot="1" x14ac:dyDescent="0.3">
      <c r="A316" s="76" t="s">
        <v>438</v>
      </c>
      <c r="B316" s="76" t="s">
        <v>445</v>
      </c>
      <c r="C316" s="77"/>
      <c r="D316" s="78">
        <v>1.3103448275862069</v>
      </c>
      <c r="E316" s="79"/>
      <c r="F316" s="80"/>
      <c r="G316" s="77"/>
      <c r="H316" s="81"/>
      <c r="I316" s="82"/>
      <c r="J316" s="82"/>
      <c r="K316" s="51"/>
      <c r="L316" s="83">
        <v>316</v>
      </c>
      <c r="M316" s="83"/>
      <c r="N316" s="84">
        <v>2</v>
      </c>
      <c r="O316" s="93" t="str">
        <f>REPLACE(INDEX(GroupVertices[Group], MATCH(Edges[[#This Row],[Vertex 1]],GroupVertices[Vertex],0)),1,1,"")</f>
        <v>3</v>
      </c>
      <c r="P316" s="93" t="str">
        <f>REPLACE(INDEX(GroupVertices[Group], MATCH(Edges[[#This Row],[Vertex 2]],GroupVertices[Vertex],0)),1,1,"")</f>
        <v>3</v>
      </c>
    </row>
    <row r="317" spans="1:16" ht="14.25" customHeight="1" thickTop="1" thickBot="1" x14ac:dyDescent="0.3">
      <c r="A317" s="76" t="s">
        <v>446</v>
      </c>
      <c r="B317" s="76" t="s">
        <v>447</v>
      </c>
      <c r="C317" s="77"/>
      <c r="D317" s="78">
        <v>1.6206896551724137</v>
      </c>
      <c r="E317" s="79"/>
      <c r="F317" s="80"/>
      <c r="G317" s="77"/>
      <c r="H317" s="81"/>
      <c r="I317" s="82"/>
      <c r="J317" s="82"/>
      <c r="K317" s="51"/>
      <c r="L317" s="83">
        <v>317</v>
      </c>
      <c r="M317" s="83"/>
      <c r="N317" s="84">
        <v>3</v>
      </c>
      <c r="O317" s="93" t="str">
        <f>REPLACE(INDEX(GroupVertices[Group], MATCH(Edges[[#This Row],[Vertex 1]],GroupVertices[Vertex],0)),1,1,"")</f>
        <v>17</v>
      </c>
      <c r="P317" s="93" t="str">
        <f>REPLACE(INDEX(GroupVertices[Group], MATCH(Edges[[#This Row],[Vertex 2]],GroupVertices[Vertex],0)),1,1,"")</f>
        <v>17</v>
      </c>
    </row>
    <row r="318" spans="1:16" ht="14.25" customHeight="1" thickTop="1" thickBot="1" x14ac:dyDescent="0.3">
      <c r="A318" s="76" t="s">
        <v>446</v>
      </c>
      <c r="B318" s="76" t="s">
        <v>448</v>
      </c>
      <c r="C318" s="77"/>
      <c r="D318" s="78">
        <v>1</v>
      </c>
      <c r="E318" s="79"/>
      <c r="F318" s="80"/>
      <c r="G318" s="77"/>
      <c r="H318" s="81"/>
      <c r="I318" s="82"/>
      <c r="J318" s="82"/>
      <c r="K318" s="51"/>
      <c r="L318" s="83">
        <v>318</v>
      </c>
      <c r="M318" s="83"/>
      <c r="N318" s="84">
        <v>1</v>
      </c>
      <c r="O318" s="93" t="str">
        <f>REPLACE(INDEX(GroupVertices[Group], MATCH(Edges[[#This Row],[Vertex 1]],GroupVertices[Vertex],0)),1,1,"")</f>
        <v>17</v>
      </c>
      <c r="P318" s="93" t="str">
        <f>REPLACE(INDEX(GroupVertices[Group], MATCH(Edges[[#This Row],[Vertex 2]],GroupVertices[Vertex],0)),1,1,"")</f>
        <v>17</v>
      </c>
    </row>
    <row r="319" spans="1:16" ht="14.25" customHeight="1" thickTop="1" thickBot="1" x14ac:dyDescent="0.3">
      <c r="A319" s="76" t="s">
        <v>341</v>
      </c>
      <c r="B319" s="76" t="s">
        <v>449</v>
      </c>
      <c r="C319" s="77"/>
      <c r="D319" s="78">
        <v>1</v>
      </c>
      <c r="E319" s="79"/>
      <c r="F319" s="80"/>
      <c r="G319" s="77"/>
      <c r="H319" s="81"/>
      <c r="I319" s="82"/>
      <c r="J319" s="82"/>
      <c r="K319" s="51"/>
      <c r="L319" s="83">
        <v>319</v>
      </c>
      <c r="M319" s="83"/>
      <c r="N319" s="84">
        <v>1</v>
      </c>
      <c r="O319" s="93" t="str">
        <f>REPLACE(INDEX(GroupVertices[Group], MATCH(Edges[[#This Row],[Vertex 1]],GroupVertices[Vertex],0)),1,1,"")</f>
        <v>6</v>
      </c>
      <c r="P319" s="93" t="str">
        <f>REPLACE(INDEX(GroupVertices[Group], MATCH(Edges[[#This Row],[Vertex 2]],GroupVertices[Vertex],0)),1,1,"")</f>
        <v>6</v>
      </c>
    </row>
    <row r="320" spans="1:16" ht="14.25" customHeight="1" thickTop="1" thickBot="1" x14ac:dyDescent="0.3">
      <c r="A320" s="76" t="s">
        <v>227</v>
      </c>
      <c r="B320" s="76" t="s">
        <v>228</v>
      </c>
      <c r="C320" s="77"/>
      <c r="D320" s="78">
        <v>1.3103448275862069</v>
      </c>
      <c r="E320" s="79"/>
      <c r="F320" s="80"/>
      <c r="G320" s="77"/>
      <c r="H320" s="81"/>
      <c r="I320" s="82"/>
      <c r="J320" s="82"/>
      <c r="K320" s="51"/>
      <c r="L320" s="83">
        <v>320</v>
      </c>
      <c r="M320" s="83"/>
      <c r="N320" s="84">
        <v>2</v>
      </c>
      <c r="O320" s="93" t="str">
        <f>REPLACE(INDEX(GroupVertices[Group], MATCH(Edges[[#This Row],[Vertex 1]],GroupVertices[Vertex],0)),1,1,"")</f>
        <v>4</v>
      </c>
      <c r="P320" s="93" t="str">
        <f>REPLACE(INDEX(GroupVertices[Group], MATCH(Edges[[#This Row],[Vertex 2]],GroupVertices[Vertex],0)),1,1,"")</f>
        <v>4</v>
      </c>
    </row>
    <row r="321" spans="1:16" ht="14.25" customHeight="1" thickTop="1" thickBot="1" x14ac:dyDescent="0.3">
      <c r="A321" s="76" t="s">
        <v>450</v>
      </c>
      <c r="B321" s="76" t="s">
        <v>445</v>
      </c>
      <c r="C321" s="77"/>
      <c r="D321" s="78">
        <v>1.3103448275862069</v>
      </c>
      <c r="E321" s="79"/>
      <c r="F321" s="80"/>
      <c r="G321" s="77"/>
      <c r="H321" s="81"/>
      <c r="I321" s="82"/>
      <c r="J321" s="82"/>
      <c r="K321" s="51"/>
      <c r="L321" s="83">
        <v>321</v>
      </c>
      <c r="M321" s="83"/>
      <c r="N321" s="84">
        <v>2</v>
      </c>
      <c r="O321" s="93" t="str">
        <f>REPLACE(INDEX(GroupVertices[Group], MATCH(Edges[[#This Row],[Vertex 1]],GroupVertices[Vertex],0)),1,1,"")</f>
        <v>3</v>
      </c>
      <c r="P321" s="93" t="str">
        <f>REPLACE(INDEX(GroupVertices[Group], MATCH(Edges[[#This Row],[Vertex 2]],GroupVertices[Vertex],0)),1,1,"")</f>
        <v>3</v>
      </c>
    </row>
    <row r="322" spans="1:16" ht="14.25" customHeight="1" thickTop="1" thickBot="1" x14ac:dyDescent="0.3">
      <c r="A322" s="76" t="s">
        <v>417</v>
      </c>
      <c r="B322" s="76" t="s">
        <v>439</v>
      </c>
      <c r="C322" s="77"/>
      <c r="D322" s="78">
        <v>1</v>
      </c>
      <c r="E322" s="79"/>
      <c r="F322" s="80"/>
      <c r="G322" s="77"/>
      <c r="H322" s="81"/>
      <c r="I322" s="82"/>
      <c r="J322" s="82"/>
      <c r="K322" s="51"/>
      <c r="L322" s="83">
        <v>322</v>
      </c>
      <c r="M322" s="83"/>
      <c r="N322" s="84">
        <v>1</v>
      </c>
      <c r="O322" s="93" t="str">
        <f>REPLACE(INDEX(GroupVertices[Group], MATCH(Edges[[#This Row],[Vertex 1]],GroupVertices[Vertex],0)),1,1,"")</f>
        <v>3</v>
      </c>
      <c r="P322" s="93" t="str">
        <f>REPLACE(INDEX(GroupVertices[Group], MATCH(Edges[[#This Row],[Vertex 2]],GroupVertices[Vertex],0)),1,1,"")</f>
        <v>3</v>
      </c>
    </row>
    <row r="323" spans="1:16" ht="14.25" customHeight="1" thickTop="1" thickBot="1" x14ac:dyDescent="0.3">
      <c r="A323" s="76" t="s">
        <v>417</v>
      </c>
      <c r="B323" s="76" t="s">
        <v>451</v>
      </c>
      <c r="C323" s="77"/>
      <c r="D323" s="78">
        <v>1.6206896551724137</v>
      </c>
      <c r="E323" s="79"/>
      <c r="F323" s="80"/>
      <c r="G323" s="77"/>
      <c r="H323" s="81"/>
      <c r="I323" s="82"/>
      <c r="J323" s="82"/>
      <c r="K323" s="51"/>
      <c r="L323" s="83">
        <v>323</v>
      </c>
      <c r="M323" s="83"/>
      <c r="N323" s="84">
        <v>3</v>
      </c>
      <c r="O323" s="93" t="str">
        <f>REPLACE(INDEX(GroupVertices[Group], MATCH(Edges[[#This Row],[Vertex 1]],GroupVertices[Vertex],0)),1,1,"")</f>
        <v>3</v>
      </c>
      <c r="P323" s="93" t="str">
        <f>REPLACE(INDEX(GroupVertices[Group], MATCH(Edges[[#This Row],[Vertex 2]],GroupVertices[Vertex],0)),1,1,"")</f>
        <v>3</v>
      </c>
    </row>
    <row r="324" spans="1:16" ht="14.25" customHeight="1" thickTop="1" thickBot="1" x14ac:dyDescent="0.3">
      <c r="A324" s="97" t="s">
        <v>452</v>
      </c>
      <c r="B324" s="97" t="s">
        <v>453</v>
      </c>
      <c r="C324" s="98"/>
      <c r="D324" s="99">
        <v>1.6206896551724137</v>
      </c>
      <c r="E324" s="100"/>
      <c r="F324" s="101"/>
      <c r="G324" s="98"/>
      <c r="H324" s="102"/>
      <c r="I324" s="103"/>
      <c r="J324" s="103"/>
      <c r="K324" s="104"/>
      <c r="L324" s="96">
        <v>324</v>
      </c>
      <c r="M324" s="96"/>
      <c r="N324" s="105">
        <v>3</v>
      </c>
      <c r="O324" s="93" t="str">
        <f>REPLACE(INDEX(GroupVertices[Group], MATCH(Edges[[#This Row],[Vertex 1]],GroupVertices[Vertex],0)),1,1,"")</f>
        <v>27</v>
      </c>
      <c r="P324" s="93" t="str">
        <f>REPLACE(INDEX(GroupVertices[Group], MATCH(Edges[[#This Row],[Vertex 2]],GroupVertices[Vertex],0)),1,1,"")</f>
        <v>27</v>
      </c>
    </row>
    <row r="325" spans="1:16" ht="14.25" customHeight="1" thickTop="1" thickBot="1" x14ac:dyDescent="0.3">
      <c r="A325" s="97" t="s">
        <v>454</v>
      </c>
      <c r="B325" s="97" t="s">
        <v>184</v>
      </c>
      <c r="C325" s="98"/>
      <c r="D325" s="99">
        <v>1</v>
      </c>
      <c r="E325" s="100"/>
      <c r="F325" s="101"/>
      <c r="G325" s="98"/>
      <c r="H325" s="102"/>
      <c r="I325" s="103"/>
      <c r="J325" s="103"/>
      <c r="K325" s="104"/>
      <c r="L325" s="96">
        <v>325</v>
      </c>
      <c r="M325" s="96"/>
      <c r="N325" s="105">
        <v>1</v>
      </c>
      <c r="O325" s="93" t="str">
        <f>REPLACE(INDEX(GroupVertices[Group], MATCH(Edges[[#This Row],[Vertex 1]],GroupVertices[Vertex],0)),1,1,"")</f>
        <v>1</v>
      </c>
      <c r="P325" s="93" t="str">
        <f>REPLACE(INDEX(GroupVertices[Group], MATCH(Edges[[#This Row],[Vertex 2]],GroupVertices[Vertex],0)),1,1,"")</f>
        <v>1</v>
      </c>
    </row>
    <row r="326" spans="1:16" ht="14.25" customHeight="1" thickTop="1" thickBot="1" x14ac:dyDescent="0.3">
      <c r="A326" s="97" t="s">
        <v>454</v>
      </c>
      <c r="B326" s="97" t="s">
        <v>204</v>
      </c>
      <c r="C326" s="98"/>
      <c r="D326" s="99">
        <v>1.9310344827586206</v>
      </c>
      <c r="E326" s="100"/>
      <c r="F326" s="101"/>
      <c r="G326" s="98"/>
      <c r="H326" s="102"/>
      <c r="I326" s="103"/>
      <c r="J326" s="103"/>
      <c r="K326" s="104"/>
      <c r="L326" s="96">
        <v>326</v>
      </c>
      <c r="M326" s="96"/>
      <c r="N326" s="105">
        <v>4</v>
      </c>
      <c r="O326" s="93" t="str">
        <f>REPLACE(INDEX(GroupVertices[Group], MATCH(Edges[[#This Row],[Vertex 1]],GroupVertices[Vertex],0)),1,1,"")</f>
        <v>1</v>
      </c>
      <c r="P326" s="93" t="str">
        <f>REPLACE(INDEX(GroupVertices[Group], MATCH(Edges[[#This Row],[Vertex 2]],GroupVertices[Vertex],0)),1,1,"")</f>
        <v>1</v>
      </c>
    </row>
    <row r="327" spans="1:16" ht="14.25" customHeight="1" thickTop="1" thickBot="1" x14ac:dyDescent="0.3">
      <c r="A327" s="97" t="s">
        <v>454</v>
      </c>
      <c r="B327" s="97" t="s">
        <v>455</v>
      </c>
      <c r="C327" s="98"/>
      <c r="D327" s="99">
        <v>1</v>
      </c>
      <c r="E327" s="100"/>
      <c r="F327" s="101"/>
      <c r="G327" s="98"/>
      <c r="H327" s="102"/>
      <c r="I327" s="103"/>
      <c r="J327" s="103"/>
      <c r="K327" s="104"/>
      <c r="L327" s="96">
        <v>327</v>
      </c>
      <c r="M327" s="96"/>
      <c r="N327" s="105">
        <v>1</v>
      </c>
      <c r="O327" s="93" t="str">
        <f>REPLACE(INDEX(GroupVertices[Group], MATCH(Edges[[#This Row],[Vertex 1]],GroupVertices[Vertex],0)),1,1,"")</f>
        <v>1</v>
      </c>
      <c r="P327" s="93" t="str">
        <f>REPLACE(INDEX(GroupVertices[Group], MATCH(Edges[[#This Row],[Vertex 2]],GroupVertices[Vertex],0)),1,1,"")</f>
        <v>1</v>
      </c>
    </row>
    <row r="328" spans="1:16" ht="14.25" customHeight="1" thickTop="1" thickBot="1" x14ac:dyDescent="0.3">
      <c r="A328" s="97" t="s">
        <v>431</v>
      </c>
      <c r="B328" s="97" t="s">
        <v>248</v>
      </c>
      <c r="C328" s="98"/>
      <c r="D328" s="99">
        <v>1</v>
      </c>
      <c r="E328" s="100"/>
      <c r="F328" s="101"/>
      <c r="G328" s="98"/>
      <c r="H328" s="102"/>
      <c r="I328" s="103"/>
      <c r="J328" s="103"/>
      <c r="K328" s="104"/>
      <c r="L328" s="96">
        <v>328</v>
      </c>
      <c r="M328" s="96"/>
      <c r="N328" s="105">
        <v>1</v>
      </c>
      <c r="O328" s="93" t="str">
        <f>REPLACE(INDEX(GroupVertices[Group], MATCH(Edges[[#This Row],[Vertex 1]],GroupVertices[Vertex],0)),1,1,"")</f>
        <v>1</v>
      </c>
      <c r="P328" s="93" t="str">
        <f>REPLACE(INDEX(GroupVertices[Group], MATCH(Edges[[#This Row],[Vertex 2]],GroupVertices[Vertex],0)),1,1,"")</f>
        <v>1</v>
      </c>
    </row>
    <row r="329" spans="1:16" ht="14.25" customHeight="1" thickTop="1" thickBot="1" x14ac:dyDescent="0.3">
      <c r="A329" s="97" t="s">
        <v>456</v>
      </c>
      <c r="B329" s="97" t="s">
        <v>457</v>
      </c>
      <c r="C329" s="98"/>
      <c r="D329" s="99">
        <v>1</v>
      </c>
      <c r="E329" s="100"/>
      <c r="F329" s="101"/>
      <c r="G329" s="98"/>
      <c r="H329" s="102"/>
      <c r="I329" s="103"/>
      <c r="J329" s="103"/>
      <c r="K329" s="104"/>
      <c r="L329" s="96">
        <v>329</v>
      </c>
      <c r="M329" s="96"/>
      <c r="N329" s="105">
        <v>1</v>
      </c>
      <c r="O329" s="93" t="str">
        <f>REPLACE(INDEX(GroupVertices[Group], MATCH(Edges[[#This Row],[Vertex 1]],GroupVertices[Vertex],0)),1,1,"")</f>
        <v>35</v>
      </c>
      <c r="P329" s="93" t="str">
        <f>REPLACE(INDEX(GroupVertices[Group], MATCH(Edges[[#This Row],[Vertex 2]],GroupVertices[Vertex],0)),1,1,"")</f>
        <v>35</v>
      </c>
    </row>
    <row r="330" spans="1:16" ht="14.25" customHeight="1" thickTop="1" thickBot="1" x14ac:dyDescent="0.3">
      <c r="A330" s="97" t="s">
        <v>351</v>
      </c>
      <c r="B330" s="97" t="s">
        <v>352</v>
      </c>
      <c r="C330" s="98"/>
      <c r="D330" s="99">
        <v>1.3103448275862069</v>
      </c>
      <c r="E330" s="100"/>
      <c r="F330" s="101"/>
      <c r="G330" s="98"/>
      <c r="H330" s="102"/>
      <c r="I330" s="103"/>
      <c r="J330" s="103"/>
      <c r="K330" s="104"/>
      <c r="L330" s="96">
        <v>330</v>
      </c>
      <c r="M330" s="96"/>
      <c r="N330" s="105">
        <v>2</v>
      </c>
      <c r="O330" s="93" t="str">
        <f>REPLACE(INDEX(GroupVertices[Group], MATCH(Edges[[#This Row],[Vertex 1]],GroupVertices[Vertex],0)),1,1,"")</f>
        <v>15</v>
      </c>
      <c r="P330" s="93" t="str">
        <f>REPLACE(INDEX(GroupVertices[Group], MATCH(Edges[[#This Row],[Vertex 2]],GroupVertices[Vertex],0)),1,1,"")</f>
        <v>15</v>
      </c>
    </row>
    <row r="331" spans="1:16" ht="14.25" customHeight="1" thickTop="1" thickBot="1" x14ac:dyDescent="0.3">
      <c r="A331" s="97" t="s">
        <v>220</v>
      </c>
      <c r="B331" s="97" t="s">
        <v>221</v>
      </c>
      <c r="C331" s="98"/>
      <c r="D331" s="99">
        <v>1</v>
      </c>
      <c r="E331" s="100"/>
      <c r="F331" s="101"/>
      <c r="G331" s="98"/>
      <c r="H331" s="102"/>
      <c r="I331" s="103"/>
      <c r="J331" s="103"/>
      <c r="K331" s="104"/>
      <c r="L331" s="96">
        <v>331</v>
      </c>
      <c r="M331" s="96"/>
      <c r="N331" s="105">
        <v>1</v>
      </c>
      <c r="O331" s="93" t="str">
        <f>REPLACE(INDEX(GroupVertices[Group], MATCH(Edges[[#This Row],[Vertex 1]],GroupVertices[Vertex],0)),1,1,"")</f>
        <v>11</v>
      </c>
      <c r="P331" s="93" t="str">
        <f>REPLACE(INDEX(GroupVertices[Group], MATCH(Edges[[#This Row],[Vertex 2]],GroupVertices[Vertex],0)),1,1,"")</f>
        <v>11</v>
      </c>
    </row>
    <row r="332" spans="1:16" ht="14.25" customHeight="1" thickTop="1" thickBot="1" x14ac:dyDescent="0.3">
      <c r="A332" s="97" t="s">
        <v>458</v>
      </c>
      <c r="B332" s="97" t="s">
        <v>459</v>
      </c>
      <c r="C332" s="98"/>
      <c r="D332" s="99">
        <v>1</v>
      </c>
      <c r="E332" s="100"/>
      <c r="F332" s="101"/>
      <c r="G332" s="98"/>
      <c r="H332" s="102"/>
      <c r="I332" s="103"/>
      <c r="J332" s="103"/>
      <c r="K332" s="104"/>
      <c r="L332" s="96">
        <v>332</v>
      </c>
      <c r="M332" s="96"/>
      <c r="N332" s="105">
        <v>1</v>
      </c>
      <c r="O332" s="93" t="str">
        <f>REPLACE(INDEX(GroupVertices[Group], MATCH(Edges[[#This Row],[Vertex 1]],GroupVertices[Vertex],0)),1,1,"")</f>
        <v>34</v>
      </c>
      <c r="P332" s="93" t="str">
        <f>REPLACE(INDEX(GroupVertices[Group], MATCH(Edges[[#This Row],[Vertex 2]],GroupVertices[Vertex],0)),1,1,"")</f>
        <v>34</v>
      </c>
    </row>
    <row r="333" spans="1:16" ht="14.25" customHeight="1" thickTop="1" thickBot="1" x14ac:dyDescent="0.3">
      <c r="A333" s="97" t="s">
        <v>318</v>
      </c>
      <c r="B333" s="97" t="s">
        <v>319</v>
      </c>
      <c r="C333" s="98"/>
      <c r="D333" s="99">
        <v>1.6206896551724137</v>
      </c>
      <c r="E333" s="100"/>
      <c r="F333" s="101"/>
      <c r="G333" s="98"/>
      <c r="H333" s="102"/>
      <c r="I333" s="103"/>
      <c r="J333" s="103"/>
      <c r="K333" s="104"/>
      <c r="L333" s="96">
        <v>333</v>
      </c>
      <c r="M333" s="96"/>
      <c r="N333" s="105">
        <v>3</v>
      </c>
      <c r="O333" s="93" t="str">
        <f>REPLACE(INDEX(GroupVertices[Group], MATCH(Edges[[#This Row],[Vertex 1]],GroupVertices[Vertex],0)),1,1,"")</f>
        <v>8</v>
      </c>
      <c r="P333" s="93" t="str">
        <f>REPLACE(INDEX(GroupVertices[Group], MATCH(Edges[[#This Row],[Vertex 2]],GroupVertices[Vertex],0)),1,1,"")</f>
        <v>8</v>
      </c>
    </row>
    <row r="334" spans="1:16" ht="14.25" customHeight="1" thickTop="1" thickBot="1" x14ac:dyDescent="0.3">
      <c r="A334" s="97" t="s">
        <v>208</v>
      </c>
      <c r="B334" s="97" t="s">
        <v>210</v>
      </c>
      <c r="C334" s="98"/>
      <c r="D334" s="99">
        <v>1.6206896551724137</v>
      </c>
      <c r="E334" s="100"/>
      <c r="F334" s="101"/>
      <c r="G334" s="98"/>
      <c r="H334" s="102"/>
      <c r="I334" s="103"/>
      <c r="J334" s="103"/>
      <c r="K334" s="104"/>
      <c r="L334" s="96">
        <v>334</v>
      </c>
      <c r="M334" s="96"/>
      <c r="N334" s="105">
        <v>3</v>
      </c>
      <c r="O334" s="93" t="str">
        <f>REPLACE(INDEX(GroupVertices[Group], MATCH(Edges[[#This Row],[Vertex 1]],GroupVertices[Vertex],0)),1,1,"")</f>
        <v>1</v>
      </c>
      <c r="P334" s="93" t="str">
        <f>REPLACE(INDEX(GroupVertices[Group], MATCH(Edges[[#This Row],[Vertex 2]],GroupVertices[Vertex],0)),1,1,"")</f>
        <v>1</v>
      </c>
    </row>
    <row r="335" spans="1:16" ht="14.25" customHeight="1" thickTop="1" thickBot="1" x14ac:dyDescent="0.3">
      <c r="A335" s="97" t="s">
        <v>408</v>
      </c>
      <c r="B335" s="97" t="s">
        <v>248</v>
      </c>
      <c r="C335" s="98"/>
      <c r="D335" s="99">
        <v>1</v>
      </c>
      <c r="E335" s="100"/>
      <c r="F335" s="101"/>
      <c r="G335" s="98"/>
      <c r="H335" s="102"/>
      <c r="I335" s="103"/>
      <c r="J335" s="103"/>
      <c r="K335" s="104"/>
      <c r="L335" s="96">
        <v>335</v>
      </c>
      <c r="M335" s="96"/>
      <c r="N335" s="105">
        <v>1</v>
      </c>
      <c r="O335" s="93" t="str">
        <f>REPLACE(INDEX(GroupVertices[Group], MATCH(Edges[[#This Row],[Vertex 1]],GroupVertices[Vertex],0)),1,1,"")</f>
        <v>1</v>
      </c>
      <c r="P335" s="93" t="str">
        <f>REPLACE(INDEX(GroupVertices[Group], MATCH(Edges[[#This Row],[Vertex 2]],GroupVertices[Vertex],0)),1,1,"")</f>
        <v>1</v>
      </c>
    </row>
    <row r="336" spans="1:16" ht="14.25" customHeight="1" thickTop="1" thickBot="1" x14ac:dyDescent="0.3">
      <c r="A336" s="97" t="s">
        <v>397</v>
      </c>
      <c r="B336" s="97" t="s">
        <v>460</v>
      </c>
      <c r="C336" s="98"/>
      <c r="D336" s="99">
        <v>1</v>
      </c>
      <c r="E336" s="100"/>
      <c r="F336" s="101"/>
      <c r="G336" s="98"/>
      <c r="H336" s="102"/>
      <c r="I336" s="103"/>
      <c r="J336" s="103"/>
      <c r="K336" s="104"/>
      <c r="L336" s="96">
        <v>336</v>
      </c>
      <c r="M336" s="96"/>
      <c r="N336" s="105">
        <v>1</v>
      </c>
      <c r="O336" s="93" t="str">
        <f>REPLACE(INDEX(GroupVertices[Group], MATCH(Edges[[#This Row],[Vertex 1]],GroupVertices[Vertex],0)),1,1,"")</f>
        <v>1</v>
      </c>
      <c r="P336" s="93" t="str">
        <f>REPLACE(INDEX(GroupVertices[Group], MATCH(Edges[[#This Row],[Vertex 2]],GroupVertices[Vertex],0)),1,1,"")</f>
        <v>1</v>
      </c>
    </row>
    <row r="337" spans="1:16" ht="14.25" customHeight="1" thickTop="1" thickBot="1" x14ac:dyDescent="0.3">
      <c r="A337" s="97" t="s">
        <v>460</v>
      </c>
      <c r="B337" s="97" t="s">
        <v>461</v>
      </c>
      <c r="C337" s="98"/>
      <c r="D337" s="99">
        <v>1</v>
      </c>
      <c r="E337" s="100"/>
      <c r="F337" s="101"/>
      <c r="G337" s="98"/>
      <c r="H337" s="102"/>
      <c r="I337" s="103"/>
      <c r="J337" s="103"/>
      <c r="K337" s="104"/>
      <c r="L337" s="96">
        <v>337</v>
      </c>
      <c r="M337" s="96"/>
      <c r="N337" s="105">
        <v>1</v>
      </c>
      <c r="O337" s="93" t="str">
        <f>REPLACE(INDEX(GroupVertices[Group], MATCH(Edges[[#This Row],[Vertex 1]],GroupVertices[Vertex],0)),1,1,"")</f>
        <v>1</v>
      </c>
      <c r="P337" s="93" t="str">
        <f>REPLACE(INDEX(GroupVertices[Group], MATCH(Edges[[#This Row],[Vertex 2]],GroupVertices[Vertex],0)),1,1,"")</f>
        <v>1</v>
      </c>
    </row>
    <row r="338" spans="1:16" ht="14.25" customHeight="1" thickTop="1" thickBot="1" x14ac:dyDescent="0.3">
      <c r="A338" s="97" t="s">
        <v>248</v>
      </c>
      <c r="B338" s="97" t="s">
        <v>462</v>
      </c>
      <c r="C338" s="98"/>
      <c r="D338" s="99">
        <v>1.3103448275862069</v>
      </c>
      <c r="E338" s="100"/>
      <c r="F338" s="101"/>
      <c r="G338" s="98"/>
      <c r="H338" s="102"/>
      <c r="I338" s="103"/>
      <c r="J338" s="103"/>
      <c r="K338" s="104"/>
      <c r="L338" s="96">
        <v>338</v>
      </c>
      <c r="M338" s="96"/>
      <c r="N338" s="105">
        <v>2</v>
      </c>
      <c r="O338" s="93" t="str">
        <f>REPLACE(INDEX(GroupVertices[Group], MATCH(Edges[[#This Row],[Vertex 1]],GroupVertices[Vertex],0)),1,1,"")</f>
        <v>1</v>
      </c>
      <c r="P338" s="93" t="str">
        <f>REPLACE(INDEX(GroupVertices[Group], MATCH(Edges[[#This Row],[Vertex 2]],GroupVertices[Vertex],0)),1,1,"")</f>
        <v>1</v>
      </c>
    </row>
    <row r="339" spans="1:16" ht="14.25" customHeight="1" thickTop="1" thickBot="1" x14ac:dyDescent="0.3">
      <c r="A339" s="97" t="s">
        <v>248</v>
      </c>
      <c r="B339" s="97" t="s">
        <v>293</v>
      </c>
      <c r="C339" s="98"/>
      <c r="D339" s="99">
        <v>1</v>
      </c>
      <c r="E339" s="100"/>
      <c r="F339" s="101"/>
      <c r="G339" s="98"/>
      <c r="H339" s="102"/>
      <c r="I339" s="103"/>
      <c r="J339" s="103"/>
      <c r="K339" s="104"/>
      <c r="L339" s="96">
        <v>339</v>
      </c>
      <c r="M339" s="96"/>
      <c r="N339" s="105">
        <v>1</v>
      </c>
      <c r="O339" s="93" t="str">
        <f>REPLACE(INDEX(GroupVertices[Group], MATCH(Edges[[#This Row],[Vertex 1]],GroupVertices[Vertex],0)),1,1,"")</f>
        <v>1</v>
      </c>
      <c r="P339" s="93" t="str">
        <f>REPLACE(INDEX(GroupVertices[Group], MATCH(Edges[[#This Row],[Vertex 2]],GroupVertices[Vertex],0)),1,1,"")</f>
        <v>1</v>
      </c>
    </row>
    <row r="340" spans="1:16" ht="14.25" customHeight="1" thickTop="1" thickBot="1" x14ac:dyDescent="0.3">
      <c r="A340" s="97" t="s">
        <v>248</v>
      </c>
      <c r="B340" s="97" t="s">
        <v>463</v>
      </c>
      <c r="C340" s="98"/>
      <c r="D340" s="99">
        <v>1.3103448275862069</v>
      </c>
      <c r="E340" s="100"/>
      <c r="F340" s="101"/>
      <c r="G340" s="98"/>
      <c r="H340" s="102"/>
      <c r="I340" s="103"/>
      <c r="J340" s="103"/>
      <c r="K340" s="104"/>
      <c r="L340" s="96">
        <v>340</v>
      </c>
      <c r="M340" s="96"/>
      <c r="N340" s="105">
        <v>2</v>
      </c>
      <c r="O340" s="93" t="str">
        <f>REPLACE(INDEX(GroupVertices[Group], MATCH(Edges[[#This Row],[Vertex 1]],GroupVertices[Vertex],0)),1,1,"")</f>
        <v>1</v>
      </c>
      <c r="P340" s="93" t="str">
        <f>REPLACE(INDEX(GroupVertices[Group], MATCH(Edges[[#This Row],[Vertex 2]],GroupVertices[Vertex],0)),1,1,"")</f>
        <v>1</v>
      </c>
    </row>
    <row r="341" spans="1:16" ht="14.25" customHeight="1" thickTop="1" thickBot="1" x14ac:dyDescent="0.3">
      <c r="A341" s="97" t="s">
        <v>248</v>
      </c>
      <c r="B341" s="97" t="s">
        <v>464</v>
      </c>
      <c r="C341" s="98"/>
      <c r="D341" s="99">
        <v>1.3103448275862069</v>
      </c>
      <c r="E341" s="100"/>
      <c r="F341" s="101"/>
      <c r="G341" s="98"/>
      <c r="H341" s="102"/>
      <c r="I341" s="103"/>
      <c r="J341" s="103"/>
      <c r="K341" s="104"/>
      <c r="L341" s="96">
        <v>341</v>
      </c>
      <c r="M341" s="96"/>
      <c r="N341" s="105">
        <v>2</v>
      </c>
      <c r="O341" s="93" t="str">
        <f>REPLACE(INDEX(GroupVertices[Group], MATCH(Edges[[#This Row],[Vertex 1]],GroupVertices[Vertex],0)),1,1,"")</f>
        <v>1</v>
      </c>
      <c r="P341" s="93" t="str">
        <f>REPLACE(INDEX(GroupVertices[Group], MATCH(Edges[[#This Row],[Vertex 2]],GroupVertices[Vertex],0)),1,1,"")</f>
        <v>1</v>
      </c>
    </row>
    <row r="342" spans="1:16" ht="14.25" customHeight="1" thickTop="1" thickBot="1" x14ac:dyDescent="0.3">
      <c r="A342" s="97" t="s">
        <v>248</v>
      </c>
      <c r="B342" s="97" t="s">
        <v>433</v>
      </c>
      <c r="C342" s="98"/>
      <c r="D342" s="99">
        <v>1.3103448275862069</v>
      </c>
      <c r="E342" s="100"/>
      <c r="F342" s="101"/>
      <c r="G342" s="98"/>
      <c r="H342" s="102"/>
      <c r="I342" s="103"/>
      <c r="J342" s="103"/>
      <c r="K342" s="104"/>
      <c r="L342" s="96">
        <v>342</v>
      </c>
      <c r="M342" s="96"/>
      <c r="N342" s="105">
        <v>2</v>
      </c>
      <c r="O342" s="93" t="str">
        <f>REPLACE(INDEX(GroupVertices[Group], MATCH(Edges[[#This Row],[Vertex 1]],GroupVertices[Vertex],0)),1,1,"")</f>
        <v>1</v>
      </c>
      <c r="P342" s="93" t="str">
        <f>REPLACE(INDEX(GroupVertices[Group], MATCH(Edges[[#This Row],[Vertex 2]],GroupVertices[Vertex],0)),1,1,"")</f>
        <v>1</v>
      </c>
    </row>
    <row r="343" spans="1:16" ht="14.25" customHeight="1" thickTop="1" thickBot="1" x14ac:dyDescent="0.3">
      <c r="A343" s="97" t="s">
        <v>248</v>
      </c>
      <c r="B343" s="97" t="s">
        <v>259</v>
      </c>
      <c r="C343" s="98"/>
      <c r="D343" s="99">
        <v>1</v>
      </c>
      <c r="E343" s="100"/>
      <c r="F343" s="101"/>
      <c r="G343" s="98"/>
      <c r="H343" s="102"/>
      <c r="I343" s="103"/>
      <c r="J343" s="103"/>
      <c r="K343" s="104"/>
      <c r="L343" s="96">
        <v>343</v>
      </c>
      <c r="M343" s="96"/>
      <c r="N343" s="105">
        <v>1</v>
      </c>
      <c r="O343" s="93" t="str">
        <f>REPLACE(INDEX(GroupVertices[Group], MATCH(Edges[[#This Row],[Vertex 1]],GroupVertices[Vertex],0)),1,1,"")</f>
        <v>1</v>
      </c>
      <c r="P343" s="93" t="str">
        <f>REPLACE(INDEX(GroupVertices[Group], MATCH(Edges[[#This Row],[Vertex 2]],GroupVertices[Vertex],0)),1,1,"")</f>
        <v>1</v>
      </c>
    </row>
    <row r="344" spans="1:16" ht="14.25" customHeight="1" thickTop="1" thickBot="1" x14ac:dyDescent="0.3">
      <c r="A344" s="97" t="s">
        <v>248</v>
      </c>
      <c r="B344" s="97" t="s">
        <v>382</v>
      </c>
      <c r="C344" s="98"/>
      <c r="D344" s="99">
        <v>1</v>
      </c>
      <c r="E344" s="100"/>
      <c r="F344" s="101"/>
      <c r="G344" s="98"/>
      <c r="H344" s="102"/>
      <c r="I344" s="103"/>
      <c r="J344" s="103"/>
      <c r="K344" s="104"/>
      <c r="L344" s="96">
        <v>344</v>
      </c>
      <c r="M344" s="96"/>
      <c r="N344" s="105">
        <v>1</v>
      </c>
      <c r="O344" s="93" t="str">
        <f>REPLACE(INDEX(GroupVertices[Group], MATCH(Edges[[#This Row],[Vertex 1]],GroupVertices[Vertex],0)),1,1,"")</f>
        <v>1</v>
      </c>
      <c r="P344" s="93" t="str">
        <f>REPLACE(INDEX(GroupVertices[Group], MATCH(Edges[[#This Row],[Vertex 2]],GroupVertices[Vertex],0)),1,1,"")</f>
        <v>1</v>
      </c>
    </row>
    <row r="345" spans="1:16" ht="14.25" customHeight="1" thickTop="1" thickBot="1" x14ac:dyDescent="0.3">
      <c r="A345" s="97" t="s">
        <v>248</v>
      </c>
      <c r="B345" s="97" t="s">
        <v>465</v>
      </c>
      <c r="C345" s="98"/>
      <c r="D345" s="99">
        <v>1.3103448275862069</v>
      </c>
      <c r="E345" s="100"/>
      <c r="F345" s="101"/>
      <c r="G345" s="98"/>
      <c r="H345" s="102"/>
      <c r="I345" s="103"/>
      <c r="J345" s="103"/>
      <c r="K345" s="104"/>
      <c r="L345" s="96">
        <v>345</v>
      </c>
      <c r="M345" s="96"/>
      <c r="N345" s="105">
        <v>2</v>
      </c>
      <c r="O345" s="93" t="str">
        <f>REPLACE(INDEX(GroupVertices[Group], MATCH(Edges[[#This Row],[Vertex 1]],GroupVertices[Vertex],0)),1,1,"")</f>
        <v>1</v>
      </c>
      <c r="P345" s="93" t="str">
        <f>REPLACE(INDEX(GroupVertices[Group], MATCH(Edges[[#This Row],[Vertex 2]],GroupVertices[Vertex],0)),1,1,"")</f>
        <v>1</v>
      </c>
    </row>
    <row r="346" spans="1:16" ht="14.25" customHeight="1" thickTop="1" thickBot="1" x14ac:dyDescent="0.3">
      <c r="A346" s="97" t="s">
        <v>248</v>
      </c>
      <c r="B346" s="97" t="s">
        <v>212</v>
      </c>
      <c r="C346" s="98"/>
      <c r="D346" s="99">
        <v>1</v>
      </c>
      <c r="E346" s="100"/>
      <c r="F346" s="101"/>
      <c r="G346" s="98"/>
      <c r="H346" s="102"/>
      <c r="I346" s="103"/>
      <c r="J346" s="103"/>
      <c r="K346" s="104"/>
      <c r="L346" s="96">
        <v>346</v>
      </c>
      <c r="M346" s="96"/>
      <c r="N346" s="105">
        <v>1</v>
      </c>
      <c r="O346" s="93" t="str">
        <f>REPLACE(INDEX(GroupVertices[Group], MATCH(Edges[[#This Row],[Vertex 1]],GroupVertices[Vertex],0)),1,1,"")</f>
        <v>1</v>
      </c>
      <c r="P346" s="93" t="str">
        <f>REPLACE(INDEX(GroupVertices[Group], MATCH(Edges[[#This Row],[Vertex 2]],GroupVertices[Vertex],0)),1,1,"")</f>
        <v>1</v>
      </c>
    </row>
    <row r="347" spans="1:16" ht="14.25" customHeight="1" thickTop="1" thickBot="1" x14ac:dyDescent="0.3">
      <c r="A347" s="97" t="s">
        <v>248</v>
      </c>
      <c r="B347" s="97" t="s">
        <v>305</v>
      </c>
      <c r="C347" s="98"/>
      <c r="D347" s="99">
        <v>1</v>
      </c>
      <c r="E347" s="100"/>
      <c r="F347" s="101"/>
      <c r="G347" s="98"/>
      <c r="H347" s="102"/>
      <c r="I347" s="103"/>
      <c r="J347" s="103"/>
      <c r="K347" s="104"/>
      <c r="L347" s="96">
        <v>347</v>
      </c>
      <c r="M347" s="96"/>
      <c r="N347" s="105">
        <v>1</v>
      </c>
      <c r="O347" s="93" t="str">
        <f>REPLACE(INDEX(GroupVertices[Group], MATCH(Edges[[#This Row],[Vertex 1]],GroupVertices[Vertex],0)),1,1,"")</f>
        <v>1</v>
      </c>
      <c r="P347" s="93" t="str">
        <f>REPLACE(INDEX(GroupVertices[Group], MATCH(Edges[[#This Row],[Vertex 2]],GroupVertices[Vertex],0)),1,1,"")</f>
        <v>1</v>
      </c>
    </row>
    <row r="348" spans="1:16" ht="14.25" customHeight="1" thickTop="1" thickBot="1" x14ac:dyDescent="0.3">
      <c r="A348" s="97" t="s">
        <v>462</v>
      </c>
      <c r="B348" s="97" t="s">
        <v>377</v>
      </c>
      <c r="C348" s="98"/>
      <c r="D348" s="99">
        <v>1</v>
      </c>
      <c r="E348" s="100"/>
      <c r="F348" s="101"/>
      <c r="G348" s="98"/>
      <c r="H348" s="102"/>
      <c r="I348" s="103"/>
      <c r="J348" s="103"/>
      <c r="K348" s="104"/>
      <c r="L348" s="96">
        <v>348</v>
      </c>
      <c r="M348" s="96"/>
      <c r="N348" s="105">
        <v>1</v>
      </c>
      <c r="O348" s="93" t="str">
        <f>REPLACE(INDEX(GroupVertices[Group], MATCH(Edges[[#This Row],[Vertex 1]],GroupVertices[Vertex],0)),1,1,"")</f>
        <v>1</v>
      </c>
      <c r="P348" s="93" t="str">
        <f>REPLACE(INDEX(GroupVertices[Group], MATCH(Edges[[#This Row],[Vertex 2]],GroupVertices[Vertex],0)),1,1,"")</f>
        <v>1</v>
      </c>
    </row>
    <row r="349" spans="1:16" ht="14.25" customHeight="1" thickTop="1" thickBot="1" x14ac:dyDescent="0.3">
      <c r="A349" s="97" t="s">
        <v>466</v>
      </c>
      <c r="B349" s="97" t="s">
        <v>467</v>
      </c>
      <c r="C349" s="98"/>
      <c r="D349" s="99">
        <v>1.3103448275862069</v>
      </c>
      <c r="E349" s="100"/>
      <c r="F349" s="101"/>
      <c r="G349" s="98"/>
      <c r="H349" s="102"/>
      <c r="I349" s="103"/>
      <c r="J349" s="103"/>
      <c r="K349" s="104"/>
      <c r="L349" s="96">
        <v>349</v>
      </c>
      <c r="M349" s="96"/>
      <c r="N349" s="105">
        <v>2</v>
      </c>
      <c r="O349" s="93" t="str">
        <f>REPLACE(INDEX(GroupVertices[Group], MATCH(Edges[[#This Row],[Vertex 1]],GroupVertices[Vertex],0)),1,1,"")</f>
        <v>33</v>
      </c>
      <c r="P349" s="93" t="str">
        <f>REPLACE(INDEX(GroupVertices[Group], MATCH(Edges[[#This Row],[Vertex 2]],GroupVertices[Vertex],0)),1,1,"")</f>
        <v>33</v>
      </c>
    </row>
    <row r="350" spans="1:16" ht="14.25" customHeight="1" thickTop="1" thickBot="1" x14ac:dyDescent="0.3">
      <c r="A350" s="97" t="s">
        <v>468</v>
      </c>
      <c r="B350" s="97" t="s">
        <v>469</v>
      </c>
      <c r="C350" s="98"/>
      <c r="D350" s="99">
        <v>1.3103448275862069</v>
      </c>
      <c r="E350" s="100"/>
      <c r="F350" s="101"/>
      <c r="G350" s="98"/>
      <c r="H350" s="102"/>
      <c r="I350" s="103"/>
      <c r="J350" s="103"/>
      <c r="K350" s="104"/>
      <c r="L350" s="96">
        <v>350</v>
      </c>
      <c r="M350" s="96"/>
      <c r="N350" s="105">
        <v>2</v>
      </c>
      <c r="O350" s="93" t="str">
        <f>REPLACE(INDEX(GroupVertices[Group], MATCH(Edges[[#This Row],[Vertex 1]],GroupVertices[Vertex],0)),1,1,"")</f>
        <v>30</v>
      </c>
      <c r="P350" s="93" t="str">
        <f>REPLACE(INDEX(GroupVertices[Group], MATCH(Edges[[#This Row],[Vertex 2]],GroupVertices[Vertex],0)),1,1,"")</f>
        <v>30</v>
      </c>
    </row>
    <row r="351" spans="1:16" ht="14.25" customHeight="1" thickTop="1" thickBot="1" x14ac:dyDescent="0.3">
      <c r="A351" s="97" t="s">
        <v>470</v>
      </c>
      <c r="B351" s="97" t="s">
        <v>471</v>
      </c>
      <c r="C351" s="98"/>
      <c r="D351" s="99">
        <v>1</v>
      </c>
      <c r="E351" s="100"/>
      <c r="F351" s="101"/>
      <c r="G351" s="98"/>
      <c r="H351" s="102"/>
      <c r="I351" s="103"/>
      <c r="J351" s="103"/>
      <c r="K351" s="104"/>
      <c r="L351" s="96">
        <v>351</v>
      </c>
      <c r="M351" s="96"/>
      <c r="N351" s="105">
        <v>1</v>
      </c>
      <c r="O351" s="93" t="str">
        <f>REPLACE(INDEX(GroupVertices[Group], MATCH(Edges[[#This Row],[Vertex 1]],GroupVertices[Vertex],0)),1,1,"")</f>
        <v>1</v>
      </c>
      <c r="P351" s="93" t="str">
        <f>REPLACE(INDEX(GroupVertices[Group], MATCH(Edges[[#This Row],[Vertex 2]],GroupVertices[Vertex],0)),1,1,"")</f>
        <v>1</v>
      </c>
    </row>
    <row r="352" spans="1:16" ht="14.25" customHeight="1" thickTop="1" thickBot="1" x14ac:dyDescent="0.3">
      <c r="A352" s="97" t="s">
        <v>470</v>
      </c>
      <c r="B352" s="97" t="s">
        <v>305</v>
      </c>
      <c r="C352" s="98"/>
      <c r="D352" s="99">
        <v>1</v>
      </c>
      <c r="E352" s="100"/>
      <c r="F352" s="101"/>
      <c r="G352" s="98"/>
      <c r="H352" s="102"/>
      <c r="I352" s="103"/>
      <c r="J352" s="103"/>
      <c r="K352" s="104"/>
      <c r="L352" s="96">
        <v>352</v>
      </c>
      <c r="M352" s="96"/>
      <c r="N352" s="105">
        <v>1</v>
      </c>
      <c r="O352" s="93" t="str">
        <f>REPLACE(INDEX(GroupVertices[Group], MATCH(Edges[[#This Row],[Vertex 1]],GroupVertices[Vertex],0)),1,1,"")</f>
        <v>1</v>
      </c>
      <c r="P352" s="93" t="str">
        <f>REPLACE(INDEX(GroupVertices[Group], MATCH(Edges[[#This Row],[Vertex 2]],GroupVertices[Vertex],0)),1,1,"")</f>
        <v>1</v>
      </c>
    </row>
    <row r="353" spans="1:16" ht="14.25" customHeight="1" thickTop="1" thickBot="1" x14ac:dyDescent="0.3">
      <c r="A353" s="97" t="s">
        <v>183</v>
      </c>
      <c r="B353" s="97" t="s">
        <v>184</v>
      </c>
      <c r="C353" s="98"/>
      <c r="D353" s="99">
        <v>1.9310344827586206</v>
      </c>
      <c r="E353" s="100"/>
      <c r="F353" s="101"/>
      <c r="G353" s="98"/>
      <c r="H353" s="102"/>
      <c r="I353" s="103"/>
      <c r="J353" s="103"/>
      <c r="K353" s="104"/>
      <c r="L353" s="96">
        <v>353</v>
      </c>
      <c r="M353" s="96"/>
      <c r="N353" s="105">
        <v>4</v>
      </c>
      <c r="O353" s="93" t="str">
        <f>REPLACE(INDEX(GroupVertices[Group], MATCH(Edges[[#This Row],[Vertex 1]],GroupVertices[Vertex],0)),1,1,"")</f>
        <v>1</v>
      </c>
      <c r="P353" s="93" t="str">
        <f>REPLACE(INDEX(GroupVertices[Group], MATCH(Edges[[#This Row],[Vertex 2]],GroupVertices[Vertex],0)),1,1,"")</f>
        <v>1</v>
      </c>
    </row>
    <row r="354" spans="1:16" ht="14.25" customHeight="1" thickTop="1" thickBot="1" x14ac:dyDescent="0.3">
      <c r="A354" s="97" t="s">
        <v>183</v>
      </c>
      <c r="B354" s="97" t="s">
        <v>185</v>
      </c>
      <c r="C354" s="98"/>
      <c r="D354" s="99">
        <v>1</v>
      </c>
      <c r="E354" s="100"/>
      <c r="F354" s="101"/>
      <c r="G354" s="98"/>
      <c r="H354" s="102"/>
      <c r="I354" s="103"/>
      <c r="J354" s="103"/>
      <c r="K354" s="104"/>
      <c r="L354" s="96">
        <v>354</v>
      </c>
      <c r="M354" s="96"/>
      <c r="N354" s="105">
        <v>1</v>
      </c>
      <c r="O354" s="93" t="str">
        <f>REPLACE(INDEX(GroupVertices[Group], MATCH(Edges[[#This Row],[Vertex 1]],GroupVertices[Vertex],0)),1,1,"")</f>
        <v>1</v>
      </c>
      <c r="P354" s="93" t="str">
        <f>REPLACE(INDEX(GroupVertices[Group], MATCH(Edges[[#This Row],[Vertex 2]],GroupVertices[Vertex],0)),1,1,"")</f>
        <v>1</v>
      </c>
    </row>
    <row r="355" spans="1:16" ht="14.25" customHeight="1" thickTop="1" thickBot="1" x14ac:dyDescent="0.3">
      <c r="A355" s="97" t="s">
        <v>183</v>
      </c>
      <c r="B355" s="97" t="s">
        <v>186</v>
      </c>
      <c r="C355" s="98"/>
      <c r="D355" s="99">
        <v>1</v>
      </c>
      <c r="E355" s="100"/>
      <c r="F355" s="101"/>
      <c r="G355" s="98"/>
      <c r="H355" s="102"/>
      <c r="I355" s="103"/>
      <c r="J355" s="103"/>
      <c r="K355" s="104"/>
      <c r="L355" s="96">
        <v>355</v>
      </c>
      <c r="M355" s="96"/>
      <c r="N355" s="105">
        <v>1</v>
      </c>
      <c r="O355" s="93" t="str">
        <f>REPLACE(INDEX(GroupVertices[Group], MATCH(Edges[[#This Row],[Vertex 1]],GroupVertices[Vertex],0)),1,1,"")</f>
        <v>1</v>
      </c>
      <c r="P355" s="93" t="str">
        <f>REPLACE(INDEX(GroupVertices[Group], MATCH(Edges[[#This Row],[Vertex 2]],GroupVertices[Vertex],0)),1,1,"")</f>
        <v>1</v>
      </c>
    </row>
    <row r="356" spans="1:16" ht="14.25" customHeight="1" thickTop="1" thickBot="1" x14ac:dyDescent="0.3">
      <c r="A356" s="97" t="s">
        <v>472</v>
      </c>
      <c r="B356" s="97" t="s">
        <v>473</v>
      </c>
      <c r="C356" s="98"/>
      <c r="D356" s="99">
        <v>1.3103448275862069</v>
      </c>
      <c r="E356" s="100"/>
      <c r="F356" s="101"/>
      <c r="G356" s="98"/>
      <c r="H356" s="102"/>
      <c r="I356" s="103"/>
      <c r="J356" s="103"/>
      <c r="K356" s="104"/>
      <c r="L356" s="96">
        <v>356</v>
      </c>
      <c r="M356" s="96"/>
      <c r="N356" s="105">
        <v>2</v>
      </c>
      <c r="O356" s="93" t="str">
        <f>REPLACE(INDEX(GroupVertices[Group], MATCH(Edges[[#This Row],[Vertex 1]],GroupVertices[Vertex],0)),1,1,"")</f>
        <v>25</v>
      </c>
      <c r="P356" s="93" t="str">
        <f>REPLACE(INDEX(GroupVertices[Group], MATCH(Edges[[#This Row],[Vertex 2]],GroupVertices[Vertex],0)),1,1,"")</f>
        <v>25</v>
      </c>
    </row>
    <row r="357" spans="1:16" ht="14.25" customHeight="1" thickTop="1" thickBot="1" x14ac:dyDescent="0.3">
      <c r="A357" s="97" t="s">
        <v>472</v>
      </c>
      <c r="B357" s="97" t="s">
        <v>474</v>
      </c>
      <c r="C357" s="98"/>
      <c r="D357" s="99">
        <v>1.3103448275862069</v>
      </c>
      <c r="E357" s="100"/>
      <c r="F357" s="101"/>
      <c r="G357" s="98"/>
      <c r="H357" s="102"/>
      <c r="I357" s="103"/>
      <c r="J357" s="103"/>
      <c r="K357" s="104"/>
      <c r="L357" s="96">
        <v>357</v>
      </c>
      <c r="M357" s="96"/>
      <c r="N357" s="105">
        <v>2</v>
      </c>
      <c r="O357" s="93" t="str">
        <f>REPLACE(INDEX(GroupVertices[Group], MATCH(Edges[[#This Row],[Vertex 1]],GroupVertices[Vertex],0)),1,1,"")</f>
        <v>25</v>
      </c>
      <c r="P357" s="93" t="str">
        <f>REPLACE(INDEX(GroupVertices[Group], MATCH(Edges[[#This Row],[Vertex 2]],GroupVertices[Vertex],0)),1,1,"")</f>
        <v>25</v>
      </c>
    </row>
    <row r="358" spans="1:16" ht="14.25" customHeight="1" thickTop="1" thickBot="1" x14ac:dyDescent="0.3">
      <c r="A358" s="97" t="s">
        <v>214</v>
      </c>
      <c r="B358" s="97" t="s">
        <v>215</v>
      </c>
      <c r="C358" s="98"/>
      <c r="D358" s="99">
        <v>2.5517241379310347</v>
      </c>
      <c r="E358" s="100"/>
      <c r="F358" s="101"/>
      <c r="G358" s="98"/>
      <c r="H358" s="102"/>
      <c r="I358" s="103"/>
      <c r="J358" s="103"/>
      <c r="K358" s="104"/>
      <c r="L358" s="96">
        <v>358</v>
      </c>
      <c r="M358" s="96"/>
      <c r="N358" s="105">
        <v>6</v>
      </c>
      <c r="O358" s="93" t="str">
        <f>REPLACE(INDEX(GroupVertices[Group], MATCH(Edges[[#This Row],[Vertex 1]],GroupVertices[Vertex],0)),1,1,"")</f>
        <v>5</v>
      </c>
      <c r="P358" s="93" t="str">
        <f>REPLACE(INDEX(GroupVertices[Group], MATCH(Edges[[#This Row],[Vertex 2]],GroupVertices[Vertex],0)),1,1,"")</f>
        <v>5</v>
      </c>
    </row>
    <row r="359" spans="1:16" ht="14.25" customHeight="1" thickTop="1" thickBot="1" x14ac:dyDescent="0.3">
      <c r="A359" s="97" t="s">
        <v>475</v>
      </c>
      <c r="B359" s="97" t="s">
        <v>327</v>
      </c>
      <c r="C359" s="98"/>
      <c r="D359" s="99">
        <v>1</v>
      </c>
      <c r="E359" s="100"/>
      <c r="F359" s="101"/>
      <c r="G359" s="98"/>
      <c r="H359" s="102"/>
      <c r="I359" s="103"/>
      <c r="J359" s="103"/>
      <c r="K359" s="104"/>
      <c r="L359" s="96">
        <v>359</v>
      </c>
      <c r="M359" s="96"/>
      <c r="N359" s="105">
        <v>1</v>
      </c>
      <c r="O359" s="93" t="str">
        <f>REPLACE(INDEX(GroupVertices[Group], MATCH(Edges[[#This Row],[Vertex 1]],GroupVertices[Vertex],0)),1,1,"")</f>
        <v>13</v>
      </c>
      <c r="P359" s="93" t="str">
        <f>REPLACE(INDEX(GroupVertices[Group], MATCH(Edges[[#This Row],[Vertex 2]],GroupVertices[Vertex],0)),1,1,"")</f>
        <v>13</v>
      </c>
    </row>
    <row r="360" spans="1:16" ht="14.25" customHeight="1" thickTop="1" thickBot="1" x14ac:dyDescent="0.3">
      <c r="A360" s="97" t="s">
        <v>310</v>
      </c>
      <c r="B360" s="97" t="s">
        <v>311</v>
      </c>
      <c r="C360" s="98"/>
      <c r="D360" s="99">
        <v>1</v>
      </c>
      <c r="E360" s="100"/>
      <c r="F360" s="101"/>
      <c r="G360" s="98"/>
      <c r="H360" s="102"/>
      <c r="I360" s="103"/>
      <c r="J360" s="103"/>
      <c r="K360" s="104"/>
      <c r="L360" s="96">
        <v>360</v>
      </c>
      <c r="M360" s="96"/>
      <c r="N360" s="105">
        <v>1</v>
      </c>
      <c r="O360" s="93" t="str">
        <f>REPLACE(INDEX(GroupVertices[Group], MATCH(Edges[[#This Row],[Vertex 1]],GroupVertices[Vertex],0)),1,1,"")</f>
        <v>9</v>
      </c>
      <c r="P360" s="93" t="str">
        <f>REPLACE(INDEX(GroupVertices[Group], MATCH(Edges[[#This Row],[Vertex 2]],GroupVertices[Vertex],0)),1,1,"")</f>
        <v>9</v>
      </c>
    </row>
    <row r="361" spans="1:16" ht="14.25" customHeight="1" thickTop="1" thickBot="1" x14ac:dyDescent="0.3">
      <c r="A361" s="97" t="s">
        <v>310</v>
      </c>
      <c r="B361" s="97" t="s">
        <v>312</v>
      </c>
      <c r="C361" s="98"/>
      <c r="D361" s="99">
        <v>1.9310344827586206</v>
      </c>
      <c r="E361" s="100"/>
      <c r="F361" s="101"/>
      <c r="G361" s="98"/>
      <c r="H361" s="102"/>
      <c r="I361" s="103"/>
      <c r="J361" s="103"/>
      <c r="K361" s="104"/>
      <c r="L361" s="96">
        <v>361</v>
      </c>
      <c r="M361" s="96"/>
      <c r="N361" s="105">
        <v>4</v>
      </c>
      <c r="O361" s="93" t="str">
        <f>REPLACE(INDEX(GroupVertices[Group], MATCH(Edges[[#This Row],[Vertex 1]],GroupVertices[Vertex],0)),1,1,"")</f>
        <v>9</v>
      </c>
      <c r="P361" s="93" t="str">
        <f>REPLACE(INDEX(GroupVertices[Group], MATCH(Edges[[#This Row],[Vertex 2]],GroupVertices[Vertex],0)),1,1,"")</f>
        <v>9</v>
      </c>
    </row>
    <row r="362" spans="1:16" ht="14.25" customHeight="1" thickTop="1" thickBot="1" x14ac:dyDescent="0.3">
      <c r="A362" s="97" t="s">
        <v>311</v>
      </c>
      <c r="B362" s="97" t="s">
        <v>312</v>
      </c>
      <c r="C362" s="98"/>
      <c r="D362" s="99">
        <v>1.9310344827586206</v>
      </c>
      <c r="E362" s="100"/>
      <c r="F362" s="101"/>
      <c r="G362" s="98"/>
      <c r="H362" s="102"/>
      <c r="I362" s="103"/>
      <c r="J362" s="103"/>
      <c r="K362" s="104"/>
      <c r="L362" s="96">
        <v>362</v>
      </c>
      <c r="M362" s="96"/>
      <c r="N362" s="105">
        <v>4</v>
      </c>
      <c r="O362" s="93" t="str">
        <f>REPLACE(INDEX(GroupVertices[Group], MATCH(Edges[[#This Row],[Vertex 1]],GroupVertices[Vertex],0)),1,1,"")</f>
        <v>9</v>
      </c>
      <c r="P362" s="93" t="str">
        <f>REPLACE(INDEX(GroupVertices[Group], MATCH(Edges[[#This Row],[Vertex 2]],GroupVertices[Vertex],0)),1,1,"")</f>
        <v>9</v>
      </c>
    </row>
    <row r="363" spans="1:16" ht="14.25" customHeight="1" thickTop="1" thickBot="1" x14ac:dyDescent="0.3">
      <c r="A363" s="97" t="s">
        <v>233</v>
      </c>
      <c r="B363" s="97" t="s">
        <v>234</v>
      </c>
      <c r="C363" s="98"/>
      <c r="D363" s="99">
        <v>2.2413793103448274</v>
      </c>
      <c r="E363" s="100"/>
      <c r="F363" s="101"/>
      <c r="G363" s="98"/>
      <c r="H363" s="102"/>
      <c r="I363" s="103"/>
      <c r="J363" s="103"/>
      <c r="K363" s="104"/>
      <c r="L363" s="96">
        <v>363</v>
      </c>
      <c r="M363" s="96"/>
      <c r="N363" s="105">
        <v>5</v>
      </c>
      <c r="O363" s="93" t="str">
        <f>REPLACE(INDEX(GroupVertices[Group], MATCH(Edges[[#This Row],[Vertex 1]],GroupVertices[Vertex],0)),1,1,"")</f>
        <v>1</v>
      </c>
      <c r="P363" s="93" t="str">
        <f>REPLACE(INDEX(GroupVertices[Group], MATCH(Edges[[#This Row],[Vertex 2]],GroupVertices[Vertex],0)),1,1,"")</f>
        <v>1</v>
      </c>
    </row>
    <row r="364" spans="1:16" ht="14.25" customHeight="1" thickTop="1" thickBot="1" x14ac:dyDescent="0.3">
      <c r="A364" s="97" t="s">
        <v>253</v>
      </c>
      <c r="B364" s="97" t="s">
        <v>254</v>
      </c>
      <c r="C364" s="98"/>
      <c r="D364" s="99">
        <v>1.9310344827586206</v>
      </c>
      <c r="E364" s="100"/>
      <c r="F364" s="101"/>
      <c r="G364" s="98"/>
      <c r="H364" s="102"/>
      <c r="I364" s="103"/>
      <c r="J364" s="103"/>
      <c r="K364" s="104"/>
      <c r="L364" s="96">
        <v>364</v>
      </c>
      <c r="M364" s="96"/>
      <c r="N364" s="105">
        <v>4</v>
      </c>
      <c r="O364" s="93" t="str">
        <f>REPLACE(INDEX(GroupVertices[Group], MATCH(Edges[[#This Row],[Vertex 1]],GroupVertices[Vertex],0)),1,1,"")</f>
        <v>21</v>
      </c>
      <c r="P364" s="93" t="str">
        <f>REPLACE(INDEX(GroupVertices[Group], MATCH(Edges[[#This Row],[Vertex 2]],GroupVertices[Vertex],0)),1,1,"")</f>
        <v>21</v>
      </c>
    </row>
    <row r="365" spans="1:16" ht="14.25" customHeight="1" thickTop="1" thickBot="1" x14ac:dyDescent="0.3">
      <c r="A365" s="97" t="s">
        <v>476</v>
      </c>
      <c r="B365" s="97" t="s">
        <v>477</v>
      </c>
      <c r="C365" s="98"/>
      <c r="D365" s="99">
        <v>1.3103448275862069</v>
      </c>
      <c r="E365" s="100"/>
      <c r="F365" s="101"/>
      <c r="G365" s="98"/>
      <c r="H365" s="102"/>
      <c r="I365" s="103"/>
      <c r="J365" s="103"/>
      <c r="K365" s="104"/>
      <c r="L365" s="96">
        <v>365</v>
      </c>
      <c r="M365" s="96"/>
      <c r="N365" s="105">
        <v>2</v>
      </c>
      <c r="O365" s="93" t="str">
        <f>REPLACE(INDEX(GroupVertices[Group], MATCH(Edges[[#This Row],[Vertex 1]],GroupVertices[Vertex],0)),1,1,"")</f>
        <v>32</v>
      </c>
      <c r="P365" s="93" t="str">
        <f>REPLACE(INDEX(GroupVertices[Group], MATCH(Edges[[#This Row],[Vertex 2]],GroupVertices[Vertex],0)),1,1,"")</f>
        <v>32</v>
      </c>
    </row>
    <row r="366" spans="1:16" ht="14.25" customHeight="1" thickTop="1" thickBot="1" x14ac:dyDescent="0.3">
      <c r="A366" s="97" t="s">
        <v>287</v>
      </c>
      <c r="B366" s="97" t="s">
        <v>478</v>
      </c>
      <c r="C366" s="98"/>
      <c r="D366" s="99">
        <v>1</v>
      </c>
      <c r="E366" s="100"/>
      <c r="F366" s="101"/>
      <c r="G366" s="98"/>
      <c r="H366" s="102"/>
      <c r="I366" s="103"/>
      <c r="J366" s="103"/>
      <c r="K366" s="104"/>
      <c r="L366" s="96">
        <v>366</v>
      </c>
      <c r="M366" s="96"/>
      <c r="N366" s="105">
        <v>1</v>
      </c>
      <c r="O366" s="93" t="str">
        <f>REPLACE(INDEX(GroupVertices[Group], MATCH(Edges[[#This Row],[Vertex 1]],GroupVertices[Vertex],0)),1,1,"")</f>
        <v>7</v>
      </c>
      <c r="P366" s="93" t="str">
        <f>REPLACE(INDEX(GroupVertices[Group], MATCH(Edges[[#This Row],[Vertex 2]],GroupVertices[Vertex],0)),1,1,"")</f>
        <v>7</v>
      </c>
    </row>
    <row r="367" spans="1:16" ht="14.25" customHeight="1" thickTop="1" thickBot="1" x14ac:dyDescent="0.3">
      <c r="A367" s="97" t="s">
        <v>287</v>
      </c>
      <c r="B367" s="97" t="s">
        <v>479</v>
      </c>
      <c r="C367" s="98"/>
      <c r="D367" s="99">
        <v>1.3103448275862069</v>
      </c>
      <c r="E367" s="100"/>
      <c r="F367" s="101"/>
      <c r="G367" s="98"/>
      <c r="H367" s="102"/>
      <c r="I367" s="103"/>
      <c r="J367" s="103"/>
      <c r="K367" s="104"/>
      <c r="L367" s="96">
        <v>367</v>
      </c>
      <c r="M367" s="96"/>
      <c r="N367" s="105">
        <v>2</v>
      </c>
      <c r="O367" s="93" t="str">
        <f>REPLACE(INDEX(GroupVertices[Group], MATCH(Edges[[#This Row],[Vertex 1]],GroupVertices[Vertex],0)),1,1,"")</f>
        <v>7</v>
      </c>
      <c r="P367" s="93" t="str">
        <f>REPLACE(INDEX(GroupVertices[Group], MATCH(Edges[[#This Row],[Vertex 2]],GroupVertices[Vertex],0)),1,1,"")</f>
        <v>7</v>
      </c>
    </row>
    <row r="368" spans="1:16" ht="14.25" customHeight="1" thickTop="1" thickBot="1" x14ac:dyDescent="0.3">
      <c r="A368" s="97" t="s">
        <v>364</v>
      </c>
      <c r="B368" s="97" t="s">
        <v>201</v>
      </c>
      <c r="C368" s="98"/>
      <c r="D368" s="99">
        <v>1.3103448275862069</v>
      </c>
      <c r="E368" s="100"/>
      <c r="F368" s="101"/>
      <c r="G368" s="98"/>
      <c r="H368" s="102"/>
      <c r="I368" s="103"/>
      <c r="J368" s="103"/>
      <c r="K368" s="104"/>
      <c r="L368" s="96">
        <v>368</v>
      </c>
      <c r="M368" s="96"/>
      <c r="N368" s="105">
        <v>2</v>
      </c>
      <c r="O368" s="93" t="str">
        <f>REPLACE(INDEX(GroupVertices[Group], MATCH(Edges[[#This Row],[Vertex 1]],GroupVertices[Vertex],0)),1,1,"")</f>
        <v>1</v>
      </c>
      <c r="P368" s="93" t="str">
        <f>REPLACE(INDEX(GroupVertices[Group], MATCH(Edges[[#This Row],[Vertex 2]],GroupVertices[Vertex],0)),1,1,"")</f>
        <v>1</v>
      </c>
    </row>
    <row r="369" spans="1:16" ht="14.25" customHeight="1" thickTop="1" thickBot="1" x14ac:dyDescent="0.3">
      <c r="A369" s="97" t="s">
        <v>284</v>
      </c>
      <c r="B369" s="97" t="s">
        <v>285</v>
      </c>
      <c r="C369" s="98"/>
      <c r="D369" s="99">
        <v>1</v>
      </c>
      <c r="E369" s="100"/>
      <c r="F369" s="101"/>
      <c r="G369" s="98"/>
      <c r="H369" s="102"/>
      <c r="I369" s="103"/>
      <c r="J369" s="103"/>
      <c r="K369" s="104"/>
      <c r="L369" s="96">
        <v>369</v>
      </c>
      <c r="M369" s="96"/>
      <c r="N369" s="105">
        <v>1</v>
      </c>
      <c r="O369" s="93" t="str">
        <f>REPLACE(INDEX(GroupVertices[Group], MATCH(Edges[[#This Row],[Vertex 1]],GroupVertices[Vertex],0)),1,1,"")</f>
        <v>2</v>
      </c>
      <c r="P369" s="93" t="str">
        <f>REPLACE(INDEX(GroupVertices[Group], MATCH(Edges[[#This Row],[Vertex 2]],GroupVertices[Vertex],0)),1,1,"")</f>
        <v>2</v>
      </c>
    </row>
    <row r="370" spans="1:16" ht="14.25" customHeight="1" thickTop="1" thickBot="1" x14ac:dyDescent="0.3">
      <c r="A370" s="97" t="s">
        <v>304</v>
      </c>
      <c r="B370" s="97" t="s">
        <v>305</v>
      </c>
      <c r="C370" s="98"/>
      <c r="D370" s="99">
        <v>1</v>
      </c>
      <c r="E370" s="100"/>
      <c r="F370" s="101"/>
      <c r="G370" s="98"/>
      <c r="H370" s="102"/>
      <c r="I370" s="103"/>
      <c r="J370" s="103"/>
      <c r="K370" s="104"/>
      <c r="L370" s="96">
        <v>370</v>
      </c>
      <c r="M370" s="96"/>
      <c r="N370" s="105">
        <v>1</v>
      </c>
      <c r="O370" s="93" t="str">
        <f>REPLACE(INDEX(GroupVertices[Group], MATCH(Edges[[#This Row],[Vertex 1]],GroupVertices[Vertex],0)),1,1,"")</f>
        <v>1</v>
      </c>
      <c r="P370" s="93" t="str">
        <f>REPLACE(INDEX(GroupVertices[Group], MATCH(Edges[[#This Row],[Vertex 2]],GroupVertices[Vertex],0)),1,1,"")</f>
        <v>1</v>
      </c>
    </row>
    <row r="371" spans="1:16" ht="14.25" customHeight="1" thickTop="1" thickBot="1" x14ac:dyDescent="0.3">
      <c r="A371" s="97" t="s">
        <v>201</v>
      </c>
      <c r="B371" s="97" t="s">
        <v>407</v>
      </c>
      <c r="C371" s="98"/>
      <c r="D371" s="99">
        <v>1.3103448275862069</v>
      </c>
      <c r="E371" s="100"/>
      <c r="F371" s="101"/>
      <c r="G371" s="98"/>
      <c r="H371" s="102"/>
      <c r="I371" s="103"/>
      <c r="J371" s="103"/>
      <c r="K371" s="104"/>
      <c r="L371" s="96">
        <v>371</v>
      </c>
      <c r="M371" s="96"/>
      <c r="N371" s="105">
        <v>2</v>
      </c>
      <c r="O371" s="93" t="str">
        <f>REPLACE(INDEX(GroupVertices[Group], MATCH(Edges[[#This Row],[Vertex 1]],GroupVertices[Vertex],0)),1,1,"")</f>
        <v>1</v>
      </c>
      <c r="P371" s="93" t="str">
        <f>REPLACE(INDEX(GroupVertices[Group], MATCH(Edges[[#This Row],[Vertex 2]],GroupVertices[Vertex],0)),1,1,"")</f>
        <v>1</v>
      </c>
    </row>
    <row r="372" spans="1:16" ht="14.25" customHeight="1" thickTop="1" thickBot="1" x14ac:dyDescent="0.3">
      <c r="A372" s="97" t="s">
        <v>201</v>
      </c>
      <c r="B372" s="97" t="s">
        <v>212</v>
      </c>
      <c r="C372" s="98"/>
      <c r="D372" s="99">
        <v>1.6206896551724137</v>
      </c>
      <c r="E372" s="100"/>
      <c r="F372" s="101"/>
      <c r="G372" s="98"/>
      <c r="H372" s="102"/>
      <c r="I372" s="103"/>
      <c r="J372" s="103"/>
      <c r="K372" s="104"/>
      <c r="L372" s="96">
        <v>372</v>
      </c>
      <c r="M372" s="96"/>
      <c r="N372" s="105">
        <v>3</v>
      </c>
      <c r="O372" s="93" t="str">
        <f>REPLACE(INDEX(GroupVertices[Group], MATCH(Edges[[#This Row],[Vertex 1]],GroupVertices[Vertex],0)),1,1,"")</f>
        <v>1</v>
      </c>
      <c r="P372" s="93" t="str">
        <f>REPLACE(INDEX(GroupVertices[Group], MATCH(Edges[[#This Row],[Vertex 2]],GroupVertices[Vertex],0)),1,1,"")</f>
        <v>1</v>
      </c>
    </row>
    <row r="373" spans="1:16" ht="14.25" customHeight="1" thickTop="1" thickBot="1" x14ac:dyDescent="0.3">
      <c r="A373" s="97" t="s">
        <v>480</v>
      </c>
      <c r="B373" s="97" t="s">
        <v>210</v>
      </c>
      <c r="C373" s="98"/>
      <c r="D373" s="99">
        <v>1</v>
      </c>
      <c r="E373" s="100"/>
      <c r="F373" s="101"/>
      <c r="G373" s="98"/>
      <c r="H373" s="102"/>
      <c r="I373" s="103"/>
      <c r="J373" s="103"/>
      <c r="K373" s="104"/>
      <c r="L373" s="96">
        <v>373</v>
      </c>
      <c r="M373" s="96"/>
      <c r="N373" s="105">
        <v>1</v>
      </c>
      <c r="O373" s="93" t="str">
        <f>REPLACE(INDEX(GroupVertices[Group], MATCH(Edges[[#This Row],[Vertex 1]],GroupVertices[Vertex],0)),1,1,"")</f>
        <v>1</v>
      </c>
      <c r="P373" s="93" t="str">
        <f>REPLACE(INDEX(GroupVertices[Group], MATCH(Edges[[#This Row],[Vertex 2]],GroupVertices[Vertex],0)),1,1,"")</f>
        <v>1</v>
      </c>
    </row>
    <row r="374" spans="1:16" ht="14.25" customHeight="1" thickTop="1" thickBot="1" x14ac:dyDescent="0.3">
      <c r="A374" s="97" t="s">
        <v>480</v>
      </c>
      <c r="B374" s="97" t="s">
        <v>481</v>
      </c>
      <c r="C374" s="98"/>
      <c r="D374" s="99">
        <v>1</v>
      </c>
      <c r="E374" s="100"/>
      <c r="F374" s="101"/>
      <c r="G374" s="98"/>
      <c r="H374" s="102"/>
      <c r="I374" s="103"/>
      <c r="J374" s="103"/>
      <c r="K374" s="104"/>
      <c r="L374" s="96">
        <v>374</v>
      </c>
      <c r="M374" s="96"/>
      <c r="N374" s="105">
        <v>1</v>
      </c>
      <c r="O374" s="93" t="str">
        <f>REPLACE(INDEX(GroupVertices[Group], MATCH(Edges[[#This Row],[Vertex 1]],GroupVertices[Vertex],0)),1,1,"")</f>
        <v>1</v>
      </c>
      <c r="P374" s="93" t="str">
        <f>REPLACE(INDEX(GroupVertices[Group], MATCH(Edges[[#This Row],[Vertex 2]],GroupVertices[Vertex],0)),1,1,"")</f>
        <v>1</v>
      </c>
    </row>
    <row r="375" spans="1:16" ht="14.25" customHeight="1" thickTop="1" thickBot="1" x14ac:dyDescent="0.3">
      <c r="A375" s="97" t="s">
        <v>482</v>
      </c>
      <c r="B375" s="97" t="s">
        <v>483</v>
      </c>
      <c r="C375" s="98"/>
      <c r="D375" s="99">
        <v>1</v>
      </c>
      <c r="E375" s="100"/>
      <c r="F375" s="101"/>
      <c r="G375" s="98"/>
      <c r="H375" s="102"/>
      <c r="I375" s="103"/>
      <c r="J375" s="103"/>
      <c r="K375" s="104"/>
      <c r="L375" s="96">
        <v>375</v>
      </c>
      <c r="M375" s="96"/>
      <c r="N375" s="105">
        <v>1</v>
      </c>
      <c r="O375" s="93" t="str">
        <f>REPLACE(INDEX(GroupVertices[Group], MATCH(Edges[[#This Row],[Vertex 1]],GroupVertices[Vertex],0)),1,1,"")</f>
        <v>31</v>
      </c>
      <c r="P375" s="93" t="str">
        <f>REPLACE(INDEX(GroupVertices[Group], MATCH(Edges[[#This Row],[Vertex 2]],GroupVertices[Vertex],0)),1,1,"")</f>
        <v>31</v>
      </c>
    </row>
    <row r="376" spans="1:16" ht="14.25" customHeight="1" thickTop="1" thickBot="1" x14ac:dyDescent="0.3">
      <c r="A376" s="97" t="s">
        <v>184</v>
      </c>
      <c r="B376" s="97" t="s">
        <v>484</v>
      </c>
      <c r="C376" s="98"/>
      <c r="D376" s="99">
        <v>1</v>
      </c>
      <c r="E376" s="100"/>
      <c r="F376" s="101"/>
      <c r="G376" s="98"/>
      <c r="H376" s="102"/>
      <c r="I376" s="103"/>
      <c r="J376" s="103"/>
      <c r="K376" s="104"/>
      <c r="L376" s="96">
        <v>376</v>
      </c>
      <c r="M376" s="96"/>
      <c r="N376" s="105">
        <v>1</v>
      </c>
      <c r="O376" s="93" t="str">
        <f>REPLACE(INDEX(GroupVertices[Group], MATCH(Edges[[#This Row],[Vertex 1]],GroupVertices[Vertex],0)),1,1,"")</f>
        <v>1</v>
      </c>
      <c r="P376" s="93" t="str">
        <f>REPLACE(INDEX(GroupVertices[Group], MATCH(Edges[[#This Row],[Vertex 2]],GroupVertices[Vertex],0)),1,1,"")</f>
        <v>1</v>
      </c>
    </row>
    <row r="377" spans="1:16" ht="14.25" customHeight="1" thickTop="1" thickBot="1" x14ac:dyDescent="0.3">
      <c r="A377" s="97" t="s">
        <v>184</v>
      </c>
      <c r="B377" s="97" t="s">
        <v>185</v>
      </c>
      <c r="C377" s="98"/>
      <c r="D377" s="99">
        <v>1.9310344827586206</v>
      </c>
      <c r="E377" s="100"/>
      <c r="F377" s="101"/>
      <c r="G377" s="98"/>
      <c r="H377" s="102"/>
      <c r="I377" s="103"/>
      <c r="J377" s="103"/>
      <c r="K377" s="104"/>
      <c r="L377" s="96">
        <v>377</v>
      </c>
      <c r="M377" s="96"/>
      <c r="N377" s="105">
        <v>4</v>
      </c>
      <c r="O377" s="93" t="str">
        <f>REPLACE(INDEX(GroupVertices[Group], MATCH(Edges[[#This Row],[Vertex 1]],GroupVertices[Vertex],0)),1,1,"")</f>
        <v>1</v>
      </c>
      <c r="P377" s="93" t="str">
        <f>REPLACE(INDEX(GroupVertices[Group], MATCH(Edges[[#This Row],[Vertex 2]],GroupVertices[Vertex],0)),1,1,"")</f>
        <v>1</v>
      </c>
    </row>
    <row r="378" spans="1:16" ht="14.25" customHeight="1" thickTop="1" thickBot="1" x14ac:dyDescent="0.3">
      <c r="A378" s="97" t="s">
        <v>184</v>
      </c>
      <c r="B378" s="97" t="s">
        <v>395</v>
      </c>
      <c r="C378" s="98"/>
      <c r="D378" s="99">
        <v>1</v>
      </c>
      <c r="E378" s="100"/>
      <c r="F378" s="101"/>
      <c r="G378" s="98"/>
      <c r="H378" s="102"/>
      <c r="I378" s="103"/>
      <c r="J378" s="103"/>
      <c r="K378" s="104"/>
      <c r="L378" s="96">
        <v>378</v>
      </c>
      <c r="M378" s="96"/>
      <c r="N378" s="105">
        <v>1</v>
      </c>
      <c r="O378" s="93" t="str">
        <f>REPLACE(INDEX(GroupVertices[Group], MATCH(Edges[[#This Row],[Vertex 1]],GroupVertices[Vertex],0)),1,1,"")</f>
        <v>1</v>
      </c>
      <c r="P378" s="93" t="str">
        <f>REPLACE(INDEX(GroupVertices[Group], MATCH(Edges[[#This Row],[Vertex 2]],GroupVertices[Vertex],0)),1,1,"")</f>
        <v>1</v>
      </c>
    </row>
    <row r="379" spans="1:16" ht="14.25" customHeight="1" thickTop="1" thickBot="1" x14ac:dyDescent="0.3">
      <c r="A379" s="97" t="s">
        <v>184</v>
      </c>
      <c r="B379" s="97" t="s">
        <v>186</v>
      </c>
      <c r="C379" s="98"/>
      <c r="D379" s="99">
        <v>1.9310344827586206</v>
      </c>
      <c r="E379" s="100"/>
      <c r="F379" s="101"/>
      <c r="G379" s="98"/>
      <c r="H379" s="102"/>
      <c r="I379" s="103"/>
      <c r="J379" s="103"/>
      <c r="K379" s="104"/>
      <c r="L379" s="96">
        <v>379</v>
      </c>
      <c r="M379" s="96"/>
      <c r="N379" s="105">
        <v>4</v>
      </c>
      <c r="O379" s="93" t="str">
        <f>REPLACE(INDEX(GroupVertices[Group], MATCH(Edges[[#This Row],[Vertex 1]],GroupVertices[Vertex],0)),1,1,"")</f>
        <v>1</v>
      </c>
      <c r="P379" s="93" t="str">
        <f>REPLACE(INDEX(GroupVertices[Group], MATCH(Edges[[#This Row],[Vertex 2]],GroupVertices[Vertex],0)),1,1,"")</f>
        <v>1</v>
      </c>
    </row>
    <row r="380" spans="1:16" ht="14.25" customHeight="1" thickTop="1" thickBot="1" x14ac:dyDescent="0.3">
      <c r="A380" s="97" t="s">
        <v>215</v>
      </c>
      <c r="B380" s="97" t="s">
        <v>337</v>
      </c>
      <c r="C380" s="98"/>
      <c r="D380" s="99">
        <v>1.6206896551724137</v>
      </c>
      <c r="E380" s="100"/>
      <c r="F380" s="101"/>
      <c r="G380" s="98"/>
      <c r="H380" s="102"/>
      <c r="I380" s="103"/>
      <c r="J380" s="103"/>
      <c r="K380" s="104"/>
      <c r="L380" s="96">
        <v>380</v>
      </c>
      <c r="M380" s="96"/>
      <c r="N380" s="105">
        <v>3</v>
      </c>
      <c r="O380" s="93" t="str">
        <f>REPLACE(INDEX(GroupVertices[Group], MATCH(Edges[[#This Row],[Vertex 1]],GroupVertices[Vertex],0)),1,1,"")</f>
        <v>5</v>
      </c>
      <c r="P380" s="93" t="str">
        <f>REPLACE(INDEX(GroupVertices[Group], MATCH(Edges[[#This Row],[Vertex 2]],GroupVertices[Vertex],0)),1,1,"")</f>
        <v>5</v>
      </c>
    </row>
    <row r="381" spans="1:16" ht="14.25" customHeight="1" thickTop="1" thickBot="1" x14ac:dyDescent="0.3">
      <c r="A381" s="97" t="s">
        <v>485</v>
      </c>
      <c r="B381" s="97" t="s">
        <v>395</v>
      </c>
      <c r="C381" s="98"/>
      <c r="D381" s="99">
        <v>1.3103448275862069</v>
      </c>
      <c r="E381" s="100"/>
      <c r="F381" s="101"/>
      <c r="G381" s="98"/>
      <c r="H381" s="102"/>
      <c r="I381" s="103"/>
      <c r="J381" s="103"/>
      <c r="K381" s="104"/>
      <c r="L381" s="96">
        <v>381</v>
      </c>
      <c r="M381" s="96"/>
      <c r="N381" s="105">
        <v>2</v>
      </c>
      <c r="O381" s="93" t="str">
        <f>REPLACE(INDEX(GroupVertices[Group], MATCH(Edges[[#This Row],[Vertex 1]],GroupVertices[Vertex],0)),1,1,"")</f>
        <v>1</v>
      </c>
      <c r="P381" s="93" t="str">
        <f>REPLACE(INDEX(GroupVertices[Group], MATCH(Edges[[#This Row],[Vertex 2]],GroupVertices[Vertex],0)),1,1,"")</f>
        <v>1</v>
      </c>
    </row>
    <row r="382" spans="1:16" ht="14.25" customHeight="1" thickTop="1" thickBot="1" x14ac:dyDescent="0.3">
      <c r="A382" s="97" t="s">
        <v>441</v>
      </c>
      <c r="B382" s="97" t="s">
        <v>442</v>
      </c>
      <c r="C382" s="98"/>
      <c r="D382" s="99">
        <v>1</v>
      </c>
      <c r="E382" s="100"/>
      <c r="F382" s="101"/>
      <c r="G382" s="98"/>
      <c r="H382" s="102"/>
      <c r="I382" s="103"/>
      <c r="J382" s="103"/>
      <c r="K382" s="104"/>
      <c r="L382" s="96">
        <v>382</v>
      </c>
      <c r="M382" s="96"/>
      <c r="N382" s="105">
        <v>1</v>
      </c>
      <c r="O382" s="93" t="str">
        <f>REPLACE(INDEX(GroupVertices[Group], MATCH(Edges[[#This Row],[Vertex 1]],GroupVertices[Vertex],0)),1,1,"")</f>
        <v>12</v>
      </c>
      <c r="P382" s="93" t="str">
        <f>REPLACE(INDEX(GroupVertices[Group], MATCH(Edges[[#This Row],[Vertex 2]],GroupVertices[Vertex],0)),1,1,"")</f>
        <v>12</v>
      </c>
    </row>
    <row r="383" spans="1:16" ht="14.25" customHeight="1" thickTop="1" thickBot="1" x14ac:dyDescent="0.3">
      <c r="A383" s="97" t="s">
        <v>463</v>
      </c>
      <c r="B383" s="97" t="s">
        <v>433</v>
      </c>
      <c r="C383" s="98"/>
      <c r="D383" s="99">
        <v>1</v>
      </c>
      <c r="E383" s="100"/>
      <c r="F383" s="101"/>
      <c r="G383" s="98"/>
      <c r="H383" s="102"/>
      <c r="I383" s="103"/>
      <c r="J383" s="103"/>
      <c r="K383" s="104"/>
      <c r="L383" s="96">
        <v>383</v>
      </c>
      <c r="M383" s="96"/>
      <c r="N383" s="105">
        <v>1</v>
      </c>
      <c r="O383" s="93" t="str">
        <f>REPLACE(INDEX(GroupVertices[Group], MATCH(Edges[[#This Row],[Vertex 1]],GroupVertices[Vertex],0)),1,1,"")</f>
        <v>1</v>
      </c>
      <c r="P383" s="93" t="str">
        <f>REPLACE(INDEX(GroupVertices[Group], MATCH(Edges[[#This Row],[Vertex 2]],GroupVertices[Vertex],0)),1,1,"")</f>
        <v>1</v>
      </c>
    </row>
    <row r="384" spans="1:16" ht="14.25" customHeight="1" thickTop="1" thickBot="1" x14ac:dyDescent="0.3">
      <c r="A384" s="97" t="s">
        <v>447</v>
      </c>
      <c r="B384" s="97" t="s">
        <v>448</v>
      </c>
      <c r="C384" s="98"/>
      <c r="D384" s="99">
        <v>1.6206896551724137</v>
      </c>
      <c r="E384" s="100"/>
      <c r="F384" s="101"/>
      <c r="G384" s="98"/>
      <c r="H384" s="102"/>
      <c r="I384" s="103"/>
      <c r="J384" s="103"/>
      <c r="K384" s="104"/>
      <c r="L384" s="96">
        <v>384</v>
      </c>
      <c r="M384" s="96"/>
      <c r="N384" s="105">
        <v>3</v>
      </c>
      <c r="O384" s="93" t="str">
        <f>REPLACE(INDEX(GroupVertices[Group], MATCH(Edges[[#This Row],[Vertex 1]],GroupVertices[Vertex],0)),1,1,"")</f>
        <v>17</v>
      </c>
      <c r="P384" s="93" t="str">
        <f>REPLACE(INDEX(GroupVertices[Group], MATCH(Edges[[#This Row],[Vertex 2]],GroupVertices[Vertex],0)),1,1,"")</f>
        <v>17</v>
      </c>
    </row>
    <row r="385" spans="1:16" ht="14.25" customHeight="1" thickTop="1" thickBot="1" x14ac:dyDescent="0.3">
      <c r="A385" s="97" t="s">
        <v>486</v>
      </c>
      <c r="B385" s="97" t="s">
        <v>487</v>
      </c>
      <c r="C385" s="98"/>
      <c r="D385" s="99">
        <v>1.9310344827586206</v>
      </c>
      <c r="E385" s="100"/>
      <c r="F385" s="101"/>
      <c r="G385" s="98"/>
      <c r="H385" s="102"/>
      <c r="I385" s="103"/>
      <c r="J385" s="103"/>
      <c r="K385" s="104"/>
      <c r="L385" s="96">
        <v>385</v>
      </c>
      <c r="M385" s="96"/>
      <c r="N385" s="105">
        <v>4</v>
      </c>
      <c r="O385" s="93" t="str">
        <f>REPLACE(INDEX(GroupVertices[Group], MATCH(Edges[[#This Row],[Vertex 1]],GroupVertices[Vertex],0)),1,1,"")</f>
        <v>29</v>
      </c>
      <c r="P385" s="93" t="str">
        <f>REPLACE(INDEX(GroupVertices[Group], MATCH(Edges[[#This Row],[Vertex 2]],GroupVertices[Vertex],0)),1,1,"")</f>
        <v>29</v>
      </c>
    </row>
    <row r="386" spans="1:16" ht="14.25" customHeight="1" thickTop="1" thickBot="1" x14ac:dyDescent="0.3">
      <c r="A386" s="97" t="s">
        <v>488</v>
      </c>
      <c r="B386" s="97" t="s">
        <v>377</v>
      </c>
      <c r="C386" s="98"/>
      <c r="D386" s="99">
        <v>1</v>
      </c>
      <c r="E386" s="100"/>
      <c r="F386" s="101"/>
      <c r="G386" s="98"/>
      <c r="H386" s="102"/>
      <c r="I386" s="103"/>
      <c r="J386" s="103"/>
      <c r="K386" s="104"/>
      <c r="L386" s="96">
        <v>386</v>
      </c>
      <c r="M386" s="96"/>
      <c r="N386" s="105">
        <v>1</v>
      </c>
      <c r="O386" s="93" t="str">
        <f>REPLACE(INDEX(GroupVertices[Group], MATCH(Edges[[#This Row],[Vertex 1]],GroupVertices[Vertex],0)),1,1,"")</f>
        <v>1</v>
      </c>
      <c r="P386" s="93" t="str">
        <f>REPLACE(INDEX(GroupVertices[Group], MATCH(Edges[[#This Row],[Vertex 2]],GroupVertices[Vertex],0)),1,1,"")</f>
        <v>1</v>
      </c>
    </row>
    <row r="387" spans="1:16" ht="14.25" customHeight="1" thickTop="1" thickBot="1" x14ac:dyDescent="0.3">
      <c r="A387" s="97" t="s">
        <v>489</v>
      </c>
      <c r="B387" s="97" t="s">
        <v>210</v>
      </c>
      <c r="C387" s="98"/>
      <c r="D387" s="99">
        <v>1.6206896551724137</v>
      </c>
      <c r="E387" s="100"/>
      <c r="F387" s="101"/>
      <c r="G387" s="98"/>
      <c r="H387" s="102"/>
      <c r="I387" s="103"/>
      <c r="J387" s="103"/>
      <c r="K387" s="104"/>
      <c r="L387" s="96">
        <v>387</v>
      </c>
      <c r="M387" s="96"/>
      <c r="N387" s="105">
        <v>3</v>
      </c>
      <c r="O387" s="93" t="str">
        <f>REPLACE(INDEX(GroupVertices[Group], MATCH(Edges[[#This Row],[Vertex 1]],GroupVertices[Vertex],0)),1,1,"")</f>
        <v>1</v>
      </c>
      <c r="P387" s="93" t="str">
        <f>REPLACE(INDEX(GroupVertices[Group], MATCH(Edges[[#This Row],[Vertex 2]],GroupVertices[Vertex],0)),1,1,"")</f>
        <v>1</v>
      </c>
    </row>
    <row r="388" spans="1:16" ht="14.25" customHeight="1" thickTop="1" thickBot="1" x14ac:dyDescent="0.3">
      <c r="A388" s="97" t="s">
        <v>490</v>
      </c>
      <c r="B388" s="97" t="s">
        <v>337</v>
      </c>
      <c r="C388" s="98"/>
      <c r="D388" s="99">
        <v>1.9310344827586206</v>
      </c>
      <c r="E388" s="100"/>
      <c r="F388" s="101"/>
      <c r="G388" s="98"/>
      <c r="H388" s="102"/>
      <c r="I388" s="103"/>
      <c r="J388" s="103"/>
      <c r="K388" s="104"/>
      <c r="L388" s="96">
        <v>388</v>
      </c>
      <c r="M388" s="96"/>
      <c r="N388" s="105">
        <v>4</v>
      </c>
      <c r="O388" s="93" t="str">
        <f>REPLACE(INDEX(GroupVertices[Group], MATCH(Edges[[#This Row],[Vertex 1]],GroupVertices[Vertex],0)),1,1,"")</f>
        <v>5</v>
      </c>
      <c r="P388" s="93" t="str">
        <f>REPLACE(INDEX(GroupVertices[Group], MATCH(Edges[[#This Row],[Vertex 2]],GroupVertices[Vertex],0)),1,1,"")</f>
        <v>5</v>
      </c>
    </row>
    <row r="389" spans="1:16" ht="14.25" customHeight="1" thickTop="1" thickBot="1" x14ac:dyDescent="0.3">
      <c r="A389" s="97" t="s">
        <v>354</v>
      </c>
      <c r="B389" s="97" t="s">
        <v>355</v>
      </c>
      <c r="C389" s="98"/>
      <c r="D389" s="99">
        <v>1</v>
      </c>
      <c r="E389" s="100"/>
      <c r="F389" s="101"/>
      <c r="G389" s="98"/>
      <c r="H389" s="102"/>
      <c r="I389" s="103"/>
      <c r="J389" s="103"/>
      <c r="K389" s="104"/>
      <c r="L389" s="96">
        <v>389</v>
      </c>
      <c r="M389" s="96"/>
      <c r="N389" s="105">
        <v>1</v>
      </c>
      <c r="O389" s="93" t="str">
        <f>REPLACE(INDEX(GroupVertices[Group], MATCH(Edges[[#This Row],[Vertex 1]],GroupVertices[Vertex],0)),1,1,"")</f>
        <v>16</v>
      </c>
      <c r="P389" s="93" t="str">
        <f>REPLACE(INDEX(GroupVertices[Group], MATCH(Edges[[#This Row],[Vertex 2]],GroupVertices[Vertex],0)),1,1,"")</f>
        <v>16</v>
      </c>
    </row>
    <row r="390" spans="1:16" ht="14.25" customHeight="1" thickTop="1" thickBot="1" x14ac:dyDescent="0.3">
      <c r="A390" s="97" t="s">
        <v>471</v>
      </c>
      <c r="B390" s="97" t="s">
        <v>305</v>
      </c>
      <c r="C390" s="98"/>
      <c r="D390" s="99">
        <v>1</v>
      </c>
      <c r="E390" s="100"/>
      <c r="F390" s="101"/>
      <c r="G390" s="98"/>
      <c r="H390" s="102"/>
      <c r="I390" s="103"/>
      <c r="J390" s="103"/>
      <c r="K390" s="104"/>
      <c r="L390" s="96">
        <v>390</v>
      </c>
      <c r="M390" s="96"/>
      <c r="N390" s="105">
        <v>1</v>
      </c>
      <c r="O390" s="93" t="str">
        <f>REPLACE(INDEX(GroupVertices[Group], MATCH(Edges[[#This Row],[Vertex 1]],GroupVertices[Vertex],0)),1,1,"")</f>
        <v>1</v>
      </c>
      <c r="P390" s="93" t="str">
        <f>REPLACE(INDEX(GroupVertices[Group], MATCH(Edges[[#This Row],[Vertex 2]],GroupVertices[Vertex],0)),1,1,"")</f>
        <v>1</v>
      </c>
    </row>
    <row r="391" spans="1:16" ht="14.25" customHeight="1" thickTop="1" thickBot="1" x14ac:dyDescent="0.3">
      <c r="A391" s="97" t="s">
        <v>478</v>
      </c>
      <c r="B391" s="97" t="s">
        <v>479</v>
      </c>
      <c r="C391" s="98"/>
      <c r="D391" s="99">
        <v>1.3103448275862069</v>
      </c>
      <c r="E391" s="100"/>
      <c r="F391" s="101"/>
      <c r="G391" s="98"/>
      <c r="H391" s="102"/>
      <c r="I391" s="103"/>
      <c r="J391" s="103"/>
      <c r="K391" s="104"/>
      <c r="L391" s="96">
        <v>391</v>
      </c>
      <c r="M391" s="96"/>
      <c r="N391" s="105">
        <v>2</v>
      </c>
      <c r="O391" s="93" t="str">
        <f>REPLACE(INDEX(GroupVertices[Group], MATCH(Edges[[#This Row],[Vertex 1]],GroupVertices[Vertex],0)),1,1,"")</f>
        <v>7</v>
      </c>
      <c r="P391" s="93" t="str">
        <f>REPLACE(INDEX(GroupVertices[Group], MATCH(Edges[[#This Row],[Vertex 2]],GroupVertices[Vertex],0)),1,1,"")</f>
        <v>7</v>
      </c>
    </row>
    <row r="392" spans="1:16" ht="14.25" customHeight="1" thickTop="1" thickBot="1" x14ac:dyDescent="0.3">
      <c r="A392" s="97" t="s">
        <v>210</v>
      </c>
      <c r="B392" s="97" t="s">
        <v>481</v>
      </c>
      <c r="C392" s="98"/>
      <c r="D392" s="99">
        <v>1</v>
      </c>
      <c r="E392" s="100"/>
      <c r="F392" s="101"/>
      <c r="G392" s="98"/>
      <c r="H392" s="102"/>
      <c r="I392" s="103"/>
      <c r="J392" s="103"/>
      <c r="K392" s="104"/>
      <c r="L392" s="96">
        <v>392</v>
      </c>
      <c r="M392" s="96"/>
      <c r="N392" s="105">
        <v>1</v>
      </c>
      <c r="O392" s="93" t="str">
        <f>REPLACE(INDEX(GroupVertices[Group], MATCH(Edges[[#This Row],[Vertex 1]],GroupVertices[Vertex],0)),1,1,"")</f>
        <v>1</v>
      </c>
      <c r="P392" s="93" t="str">
        <f>REPLACE(INDEX(GroupVertices[Group], MATCH(Edges[[#This Row],[Vertex 2]],GroupVertices[Vertex],0)),1,1,"")</f>
        <v>1</v>
      </c>
    </row>
    <row r="393" spans="1:16" ht="14.25" customHeight="1" thickTop="1" thickBot="1" x14ac:dyDescent="0.3">
      <c r="A393" s="97" t="s">
        <v>210</v>
      </c>
      <c r="B393" s="97" t="s">
        <v>234</v>
      </c>
      <c r="C393" s="98"/>
      <c r="D393" s="99">
        <v>1</v>
      </c>
      <c r="E393" s="100"/>
      <c r="F393" s="101"/>
      <c r="G393" s="98"/>
      <c r="H393" s="102"/>
      <c r="I393" s="103"/>
      <c r="J393" s="103"/>
      <c r="K393" s="104"/>
      <c r="L393" s="96">
        <v>393</v>
      </c>
      <c r="M393" s="96"/>
      <c r="N393" s="105">
        <v>1</v>
      </c>
      <c r="O393" s="93" t="str">
        <f>REPLACE(INDEX(GroupVertices[Group], MATCH(Edges[[#This Row],[Vertex 1]],GroupVertices[Vertex],0)),1,1,"")</f>
        <v>1</v>
      </c>
      <c r="P393" s="93" t="str">
        <f>REPLACE(INDEX(GroupVertices[Group], MATCH(Edges[[#This Row],[Vertex 2]],GroupVertices[Vertex],0)),1,1,"")</f>
        <v>1</v>
      </c>
    </row>
    <row r="394" spans="1:16" ht="14.25" customHeight="1" thickTop="1" thickBot="1" x14ac:dyDescent="0.3">
      <c r="A394" s="97" t="s">
        <v>491</v>
      </c>
      <c r="B394" s="97" t="s">
        <v>412</v>
      </c>
      <c r="C394" s="98"/>
      <c r="D394" s="99">
        <v>1</v>
      </c>
      <c r="E394" s="100"/>
      <c r="F394" s="101"/>
      <c r="G394" s="98"/>
      <c r="H394" s="102"/>
      <c r="I394" s="103"/>
      <c r="J394" s="103"/>
      <c r="K394" s="104"/>
      <c r="L394" s="96">
        <v>394</v>
      </c>
      <c r="M394" s="96"/>
      <c r="N394" s="105">
        <v>1</v>
      </c>
      <c r="O394" s="93" t="str">
        <f>REPLACE(INDEX(GroupVertices[Group], MATCH(Edges[[#This Row],[Vertex 1]],GroupVertices[Vertex],0)),1,1,"")</f>
        <v>19</v>
      </c>
      <c r="P394" s="93" t="str">
        <f>REPLACE(INDEX(GroupVertices[Group], MATCH(Edges[[#This Row],[Vertex 2]],GroupVertices[Vertex],0)),1,1,"")</f>
        <v>19</v>
      </c>
    </row>
    <row r="395" spans="1:16" ht="14.25" customHeight="1" thickTop="1" thickBot="1" x14ac:dyDescent="0.3">
      <c r="A395" s="97" t="s">
        <v>382</v>
      </c>
      <c r="B395" s="97" t="s">
        <v>305</v>
      </c>
      <c r="C395" s="98"/>
      <c r="D395" s="99">
        <v>1.3103448275862069</v>
      </c>
      <c r="E395" s="100"/>
      <c r="F395" s="101"/>
      <c r="G395" s="98"/>
      <c r="H395" s="102"/>
      <c r="I395" s="103"/>
      <c r="J395" s="103"/>
      <c r="K395" s="104"/>
      <c r="L395" s="96">
        <v>395</v>
      </c>
      <c r="M395" s="96"/>
      <c r="N395" s="105">
        <v>2</v>
      </c>
      <c r="O395" s="93" t="str">
        <f>REPLACE(INDEX(GroupVertices[Group], MATCH(Edges[[#This Row],[Vertex 1]],GroupVertices[Vertex],0)),1,1,"")</f>
        <v>1</v>
      </c>
      <c r="P395" s="93" t="str">
        <f>REPLACE(INDEX(GroupVertices[Group], MATCH(Edges[[#This Row],[Vertex 2]],GroupVertices[Vertex],0)),1,1,"")</f>
        <v>1</v>
      </c>
    </row>
    <row r="396" spans="1:16" ht="14.25" customHeight="1" thickTop="1" thickBot="1" x14ac:dyDescent="0.3">
      <c r="A396" s="97" t="s">
        <v>492</v>
      </c>
      <c r="B396" s="97" t="s">
        <v>493</v>
      </c>
      <c r="C396" s="98"/>
      <c r="D396" s="99">
        <v>1.3103448275862069</v>
      </c>
      <c r="E396" s="100"/>
      <c r="F396" s="101"/>
      <c r="G396" s="98"/>
      <c r="H396" s="102"/>
      <c r="I396" s="103"/>
      <c r="J396" s="103"/>
      <c r="K396" s="104"/>
      <c r="L396" s="96">
        <v>396</v>
      </c>
      <c r="M396" s="96"/>
      <c r="N396" s="105">
        <v>2</v>
      </c>
      <c r="O396" s="93" t="str">
        <f>REPLACE(INDEX(GroupVertices[Group], MATCH(Edges[[#This Row],[Vertex 1]],GroupVertices[Vertex],0)),1,1,"")</f>
        <v>36</v>
      </c>
      <c r="P396" s="93" t="str">
        <f>REPLACE(INDEX(GroupVertices[Group], MATCH(Edges[[#This Row],[Vertex 2]],GroupVertices[Vertex],0)),1,1,"")</f>
        <v>36</v>
      </c>
    </row>
    <row r="397" spans="1:16" ht="14.25" customHeight="1" thickTop="1" thickBot="1" x14ac:dyDescent="0.3">
      <c r="A397" s="97" t="s">
        <v>185</v>
      </c>
      <c r="B397" s="97" t="s">
        <v>186</v>
      </c>
      <c r="C397" s="98"/>
      <c r="D397" s="99">
        <v>1</v>
      </c>
      <c r="E397" s="100"/>
      <c r="F397" s="101"/>
      <c r="G397" s="98"/>
      <c r="H397" s="102"/>
      <c r="I397" s="103"/>
      <c r="J397" s="103"/>
      <c r="K397" s="104"/>
      <c r="L397" s="96">
        <v>397</v>
      </c>
      <c r="M397" s="96"/>
      <c r="N397" s="105">
        <v>1</v>
      </c>
      <c r="O397" s="93" t="str">
        <f>REPLACE(INDEX(GroupVertices[Group], MATCH(Edges[[#This Row],[Vertex 1]],GroupVertices[Vertex],0)),1,1,"")</f>
        <v>1</v>
      </c>
      <c r="P397" s="93" t="str">
        <f>REPLACE(INDEX(GroupVertices[Group], MATCH(Edges[[#This Row],[Vertex 2]],GroupVertices[Vertex],0)),1,1,"")</f>
        <v>1</v>
      </c>
    </row>
    <row r="398" spans="1:16" ht="14.25" customHeight="1" thickTop="1" thickBot="1" x14ac:dyDescent="0.3">
      <c r="A398" s="97" t="s">
        <v>494</v>
      </c>
      <c r="B398" s="97" t="s">
        <v>495</v>
      </c>
      <c r="C398" s="98"/>
      <c r="D398" s="99">
        <v>1</v>
      </c>
      <c r="E398" s="100"/>
      <c r="F398" s="101"/>
      <c r="G398" s="98"/>
      <c r="H398" s="102"/>
      <c r="I398" s="103"/>
      <c r="J398" s="103"/>
      <c r="K398" s="104"/>
      <c r="L398" s="96">
        <v>398</v>
      </c>
      <c r="M398" s="96"/>
      <c r="N398" s="105">
        <v>1</v>
      </c>
      <c r="O398" s="93" t="str">
        <f>REPLACE(INDEX(GroupVertices[Group], MATCH(Edges[[#This Row],[Vertex 1]],GroupVertices[Vertex],0)),1,1,"")</f>
        <v>37</v>
      </c>
      <c r="P398" s="93" t="str">
        <f>REPLACE(INDEX(GroupVertices[Group], MATCH(Edges[[#This Row],[Vertex 2]],GroupVertices[Vertex],0)),1,1,"")</f>
        <v>37</v>
      </c>
    </row>
    <row r="399" spans="1:16"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398"/>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39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398"/>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398"/>
    <dataValidation allowBlank="1" showInputMessage="1" promptTitle="Edge Color" prompt="To select an optional edge color, right-click and select Select Color on the right-click menu." sqref="C3:C398"/>
    <dataValidation allowBlank="1" showInputMessage="1" errorTitle="Invalid Edge Width" error="The optional edge width must be a whole number between 1 and 10." promptTitle="Edge Width" prompt="Enter an optional edge width between 1 and 10." sqref="D3:D398"/>
    <dataValidation allowBlank="1" showInputMessage="1" errorTitle="Invalid Edge Opacity" error="The optional edge opacity must be a whole number between 0 and 10." promptTitle="Edge Opacity" prompt="Enter an optional edge opacity between 0 (transparent) and 100 (opaque)." sqref="F3:F398"/>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398">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398"/>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398">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398"/>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350"/>
  <sheetViews>
    <sheetView tabSelected="1" workbookViewId="0">
      <pane xSplit="1" ySplit="2" topLeftCell="B104" activePane="bottomRight" state="frozen"/>
      <selection pane="topRight" activeCell="B1" sqref="B1"/>
      <selection pane="bottomLeft" activeCell="A3" sqref="A3"/>
      <selection pane="bottomRight" activeCell="A121" sqref="A121:AD121"/>
    </sheetView>
  </sheetViews>
  <sheetFormatPr defaultRowHeight="15" x14ac:dyDescent="0.25"/>
  <cols>
    <col min="1" max="1" width="96.85546875" style="1" bestFit="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574</v>
      </c>
      <c r="AG2"/>
      <c r="AH2"/>
    </row>
    <row r="3" spans="1:35" ht="15" customHeight="1" x14ac:dyDescent="0.25">
      <c r="A3" s="48" t="s">
        <v>175</v>
      </c>
      <c r="B3" s="51"/>
      <c r="C3" s="51"/>
      <c r="D3" s="52">
        <v>1.7741935483870968</v>
      </c>
      <c r="E3" s="53"/>
      <c r="F3" s="51"/>
      <c r="G3" s="51"/>
      <c r="H3" s="55"/>
      <c r="I3" s="54"/>
      <c r="J3" s="54"/>
      <c r="K3" s="55"/>
      <c r="L3" s="57"/>
      <c r="M3" s="58">
        <v>4170.9541015625</v>
      </c>
      <c r="N3" s="58">
        <v>6102.412109375</v>
      </c>
      <c r="O3" s="56"/>
      <c r="P3" s="59"/>
      <c r="Q3" s="59"/>
      <c r="R3" s="49">
        <v>2</v>
      </c>
      <c r="S3" s="49"/>
      <c r="T3" s="49"/>
      <c r="U3" s="50">
        <v>0</v>
      </c>
      <c r="V3" s="50">
        <v>1.0759999999999999E-3</v>
      </c>
      <c r="W3" s="50">
        <v>5.5000000000000003E-4</v>
      </c>
      <c r="X3" s="50">
        <v>0.55856300000000003</v>
      </c>
      <c r="Y3" s="50">
        <v>1</v>
      </c>
      <c r="Z3" s="50"/>
      <c r="AA3" s="60">
        <v>3</v>
      </c>
      <c r="AB3" s="60"/>
      <c r="AC3" s="61"/>
      <c r="AD3" s="93" t="str">
        <f>REPLACE(INDEX(GroupVertices[Group], MATCH(Vertices[[#This Row],[Vertex]],GroupVertices[Vertex],0)),1,1,"")</f>
        <v>1</v>
      </c>
      <c r="AG3"/>
      <c r="AH3"/>
    </row>
    <row r="4" spans="1:35" x14ac:dyDescent="0.25">
      <c r="A4" s="1" t="s">
        <v>176</v>
      </c>
      <c r="D4">
        <v>3.4193548387096775</v>
      </c>
      <c r="G4" s="51"/>
      <c r="M4">
        <v>5390.73193359375</v>
      </c>
      <c r="N4">
        <v>6586.630859375</v>
      </c>
      <c r="R4" s="49">
        <v>8</v>
      </c>
      <c r="U4" s="50">
        <v>308</v>
      </c>
      <c r="V4" s="50">
        <v>1.2899999999999999E-3</v>
      </c>
      <c r="W4" s="50">
        <v>3.2070000000000002E-3</v>
      </c>
      <c r="X4" s="50">
        <v>1.611051</v>
      </c>
      <c r="Y4" s="50">
        <v>0.5714285714285714</v>
      </c>
      <c r="AA4" s="3">
        <v>4</v>
      </c>
      <c r="AD4" s="93" t="str">
        <f>REPLACE(INDEX(GroupVertices[Group], MATCH(Vertices[[#This Row],[Vertex]],GroupVertices[Vertex],0)),1,1,"")</f>
        <v>1</v>
      </c>
      <c r="AE4" s="2"/>
      <c r="AI4" s="3"/>
    </row>
    <row r="5" spans="1:35" x14ac:dyDescent="0.25">
      <c r="A5" s="1" t="s">
        <v>177</v>
      </c>
      <c r="D5">
        <v>1.7741935483870968</v>
      </c>
      <c r="G5" s="51"/>
      <c r="M5">
        <v>6183.265625</v>
      </c>
      <c r="N5">
        <v>6764.07421875</v>
      </c>
      <c r="R5" s="49">
        <v>2</v>
      </c>
      <c r="U5" s="50">
        <v>0</v>
      </c>
      <c r="V5" s="50">
        <v>1.0759999999999999E-3</v>
      </c>
      <c r="W5" s="50">
        <v>5.5000000000000003E-4</v>
      </c>
      <c r="X5" s="50">
        <v>0.55856300000000003</v>
      </c>
      <c r="Y5" s="50">
        <v>1</v>
      </c>
      <c r="AA5" s="3">
        <v>5</v>
      </c>
      <c r="AD5" s="93" t="str">
        <f>REPLACE(INDEX(GroupVertices[Group], MATCH(Vertices[[#This Row],[Vertex]],GroupVertices[Vertex],0)),1,1,"")</f>
        <v>1</v>
      </c>
      <c r="AE5" s="2"/>
      <c r="AI5" s="3"/>
    </row>
    <row r="6" spans="1:35" x14ac:dyDescent="0.25">
      <c r="A6" s="1" t="s">
        <v>178</v>
      </c>
      <c r="D6">
        <v>1.7741935483870968</v>
      </c>
      <c r="G6" s="51"/>
      <c r="M6">
        <v>601.3795166015625</v>
      </c>
      <c r="N6">
        <v>7724.1689453125</v>
      </c>
      <c r="R6" s="49">
        <v>2</v>
      </c>
      <c r="U6" s="50">
        <v>0</v>
      </c>
      <c r="V6" s="50">
        <v>8.3900000000000001E-4</v>
      </c>
      <c r="W6" s="50">
        <v>1.2E-5</v>
      </c>
      <c r="X6" s="50">
        <v>0.82469499999999996</v>
      </c>
      <c r="Y6" s="50">
        <v>1</v>
      </c>
      <c r="AA6" s="3">
        <v>6</v>
      </c>
      <c r="AD6" s="93" t="str">
        <f>REPLACE(INDEX(GroupVertices[Group], MATCH(Vertices[[#This Row],[Vertex]],GroupVertices[Vertex],0)),1,1,"")</f>
        <v>1</v>
      </c>
      <c r="AE6" s="2"/>
      <c r="AI6" s="3"/>
    </row>
    <row r="7" spans="1:35" x14ac:dyDescent="0.25">
      <c r="A7" s="1" t="s">
        <v>179</v>
      </c>
      <c r="D7">
        <v>2.3225806451612905</v>
      </c>
      <c r="G7" s="51"/>
      <c r="M7">
        <v>2727.3037109375</v>
      </c>
      <c r="N7">
        <v>8959.91796875</v>
      </c>
      <c r="R7" s="49">
        <v>4</v>
      </c>
      <c r="U7" s="50">
        <v>308</v>
      </c>
      <c r="V7" s="50">
        <v>9.6299999999999999E-4</v>
      </c>
      <c r="W7" s="50">
        <v>6.7999999999999999E-5</v>
      </c>
      <c r="X7" s="50">
        <v>1.525647</v>
      </c>
      <c r="Y7" s="50">
        <v>0.33333333333333331</v>
      </c>
      <c r="AA7" s="3">
        <v>7</v>
      </c>
      <c r="AD7" s="93" t="str">
        <f>REPLACE(INDEX(GroupVertices[Group], MATCH(Vertices[[#This Row],[Vertex]],GroupVertices[Vertex],0)),1,1,"")</f>
        <v>1</v>
      </c>
      <c r="AE7" s="2"/>
      <c r="AI7" s="3"/>
    </row>
    <row r="8" spans="1:35" x14ac:dyDescent="0.25">
      <c r="A8" s="1" t="s">
        <v>180</v>
      </c>
      <c r="D8">
        <v>1.7741935483870968</v>
      </c>
      <c r="G8" s="51"/>
      <c r="M8">
        <v>2044.0379638671875</v>
      </c>
      <c r="N8">
        <v>8471.1982421875</v>
      </c>
      <c r="R8" s="49">
        <v>2</v>
      </c>
      <c r="U8" s="50">
        <v>0</v>
      </c>
      <c r="V8" s="50">
        <v>8.3900000000000001E-4</v>
      </c>
      <c r="W8" s="50">
        <v>1.2E-5</v>
      </c>
      <c r="X8" s="50">
        <v>0.82469499999999996</v>
      </c>
      <c r="Y8" s="50">
        <v>1</v>
      </c>
      <c r="AA8" s="3">
        <v>8</v>
      </c>
      <c r="AD8" s="93" t="str">
        <f>REPLACE(INDEX(GroupVertices[Group], MATCH(Vertices[[#This Row],[Vertex]],GroupVertices[Vertex],0)),1,1,"")</f>
        <v>1</v>
      </c>
      <c r="AE8" s="2"/>
      <c r="AI8" s="3"/>
    </row>
    <row r="9" spans="1:35" x14ac:dyDescent="0.25">
      <c r="A9" s="1" t="s">
        <v>181</v>
      </c>
      <c r="D9">
        <v>2.596774193548387</v>
      </c>
      <c r="G9" s="51"/>
      <c r="M9">
        <v>3565.751953125</v>
      </c>
      <c r="N9">
        <v>8734.7421875</v>
      </c>
      <c r="R9" s="49">
        <v>5</v>
      </c>
      <c r="U9" s="50">
        <v>0</v>
      </c>
      <c r="V9" s="50">
        <v>9.2900000000000003E-4</v>
      </c>
      <c r="W9" s="50">
        <v>1.0000000000000001E-5</v>
      </c>
      <c r="X9" s="50">
        <v>1.150881</v>
      </c>
      <c r="Y9" s="50">
        <v>1</v>
      </c>
      <c r="AA9" s="3">
        <v>9</v>
      </c>
      <c r="AD9" s="93" t="str">
        <f>REPLACE(INDEX(GroupVertices[Group], MATCH(Vertices[[#This Row],[Vertex]],GroupVertices[Vertex],0)),1,1,"")</f>
        <v>1</v>
      </c>
      <c r="AE9" s="2"/>
      <c r="AI9" s="3"/>
    </row>
    <row r="10" spans="1:35" x14ac:dyDescent="0.25">
      <c r="A10" s="1" t="s">
        <v>182</v>
      </c>
      <c r="D10">
        <v>2.596774193548387</v>
      </c>
      <c r="G10" s="51"/>
      <c r="M10">
        <v>4803.56201171875</v>
      </c>
      <c r="N10">
        <v>9160.2880859375</v>
      </c>
      <c r="R10" s="49">
        <v>5</v>
      </c>
      <c r="U10" s="50">
        <v>0</v>
      </c>
      <c r="V10" s="50">
        <v>9.2900000000000003E-4</v>
      </c>
      <c r="W10" s="50">
        <v>1.0000000000000001E-5</v>
      </c>
      <c r="X10" s="50">
        <v>1.150881</v>
      </c>
      <c r="Y10" s="50">
        <v>1</v>
      </c>
      <c r="AA10" s="3">
        <v>10</v>
      </c>
      <c r="AD10" s="93" t="str">
        <f>REPLACE(INDEX(GroupVertices[Group], MATCH(Vertices[[#This Row],[Vertex]],GroupVertices[Vertex],0)),1,1,"")</f>
        <v>1</v>
      </c>
      <c r="AE10" s="2"/>
      <c r="AI10" s="3"/>
    </row>
    <row r="11" spans="1:35" x14ac:dyDescent="0.25">
      <c r="A11" s="1" t="s">
        <v>183</v>
      </c>
      <c r="D11">
        <v>2.596774193548387</v>
      </c>
      <c r="G11" s="51"/>
      <c r="M11">
        <v>4844.7900390625</v>
      </c>
      <c r="N11">
        <v>9572.8544921875</v>
      </c>
      <c r="R11" s="49">
        <v>5</v>
      </c>
      <c r="U11" s="50">
        <v>0</v>
      </c>
      <c r="V11" s="50">
        <v>9.2900000000000003E-4</v>
      </c>
      <c r="W11" s="50">
        <v>1.0000000000000001E-5</v>
      </c>
      <c r="X11" s="50">
        <v>1.150881</v>
      </c>
      <c r="Y11" s="50">
        <v>1</v>
      </c>
      <c r="AA11" s="3">
        <v>11</v>
      </c>
      <c r="AD11" s="93" t="str">
        <f>REPLACE(INDEX(GroupVertices[Group], MATCH(Vertices[[#This Row],[Vertex]],GroupVertices[Vertex],0)),1,1,"")</f>
        <v>1</v>
      </c>
      <c r="AE11" s="2"/>
      <c r="AI11" s="3"/>
    </row>
    <row r="12" spans="1:35" x14ac:dyDescent="0.25">
      <c r="A12" s="1" t="s">
        <v>184</v>
      </c>
      <c r="D12">
        <v>3.4193548387096775</v>
      </c>
      <c r="G12" s="51"/>
      <c r="M12">
        <v>3989.5009765625</v>
      </c>
      <c r="N12">
        <v>8894.04296875</v>
      </c>
      <c r="R12" s="49">
        <v>8</v>
      </c>
      <c r="U12" s="50">
        <v>2305</v>
      </c>
      <c r="V12" s="50">
        <v>1.0809999999999999E-3</v>
      </c>
      <c r="W12" s="50">
        <v>2.9E-5</v>
      </c>
      <c r="X12" s="50">
        <v>2.0544210000000001</v>
      </c>
      <c r="Y12" s="50">
        <v>0.35714285714285715</v>
      </c>
      <c r="AA12" s="3">
        <v>12</v>
      </c>
      <c r="AD12" s="93" t="str">
        <f>REPLACE(INDEX(GroupVertices[Group], MATCH(Vertices[[#This Row],[Vertex]],GroupVertices[Vertex],0)),1,1,"")</f>
        <v>1</v>
      </c>
      <c r="AE12" s="2"/>
      <c r="AI12" s="3"/>
    </row>
    <row r="13" spans="1:35" x14ac:dyDescent="0.25">
      <c r="A13" s="1" t="s">
        <v>185</v>
      </c>
      <c r="D13">
        <v>2.596774193548387</v>
      </c>
      <c r="G13" s="51"/>
      <c r="M13">
        <v>4124.79052734375</v>
      </c>
      <c r="N13">
        <v>9650.736328125</v>
      </c>
      <c r="R13" s="49">
        <v>5</v>
      </c>
      <c r="U13" s="50">
        <v>0</v>
      </c>
      <c r="V13" s="50">
        <v>9.2900000000000003E-4</v>
      </c>
      <c r="W13" s="50">
        <v>1.0000000000000001E-5</v>
      </c>
      <c r="X13" s="50">
        <v>1.150881</v>
      </c>
      <c r="Y13" s="50">
        <v>1</v>
      </c>
      <c r="AA13" s="3">
        <v>13</v>
      </c>
      <c r="AD13" s="93" t="str">
        <f>REPLACE(INDEX(GroupVertices[Group], MATCH(Vertices[[#This Row],[Vertex]],GroupVertices[Vertex],0)),1,1,"")</f>
        <v>1</v>
      </c>
      <c r="AE13" s="2"/>
      <c r="AI13" s="3"/>
    </row>
    <row r="14" spans="1:35" x14ac:dyDescent="0.25">
      <c r="A14" s="1" t="s">
        <v>186</v>
      </c>
      <c r="D14">
        <v>2.596774193548387</v>
      </c>
      <c r="G14" s="51"/>
      <c r="M14">
        <v>3503.179931640625</v>
      </c>
      <c r="N14">
        <v>9822.546875</v>
      </c>
      <c r="R14" s="49">
        <v>5</v>
      </c>
      <c r="U14" s="50">
        <v>0</v>
      </c>
      <c r="V14" s="50">
        <v>9.2900000000000003E-4</v>
      </c>
      <c r="W14" s="50">
        <v>1.0000000000000001E-5</v>
      </c>
      <c r="X14" s="50">
        <v>1.150881</v>
      </c>
      <c r="Y14" s="50">
        <v>1</v>
      </c>
      <c r="AA14" s="3">
        <v>14</v>
      </c>
      <c r="AD14" s="93" t="str">
        <f>REPLACE(INDEX(GroupVertices[Group], MATCH(Vertices[[#This Row],[Vertex]],GroupVertices[Vertex],0)),1,1,"")</f>
        <v>1</v>
      </c>
      <c r="AE14" s="2"/>
      <c r="AI14" s="3"/>
    </row>
    <row r="15" spans="1:35" x14ac:dyDescent="0.25">
      <c r="A15" s="1" t="s">
        <v>187</v>
      </c>
      <c r="D15">
        <v>2.0483870967741935</v>
      </c>
      <c r="G15" s="51"/>
      <c r="M15">
        <v>2109.3359375</v>
      </c>
      <c r="N15">
        <v>2008.44287109375</v>
      </c>
      <c r="R15" s="49">
        <v>3</v>
      </c>
      <c r="U15" s="50">
        <v>2</v>
      </c>
      <c r="V15" s="50">
        <v>0.33333299999999999</v>
      </c>
      <c r="W15" s="50">
        <v>0</v>
      </c>
      <c r="X15" s="50">
        <v>1.4669410000000001</v>
      </c>
      <c r="Y15" s="50">
        <v>0.33333333333333331</v>
      </c>
      <c r="AA15" s="3">
        <v>15</v>
      </c>
      <c r="AD15" s="93" t="str">
        <f>REPLACE(INDEX(GroupVertices[Group], MATCH(Vertices[[#This Row],[Vertex]],GroupVertices[Vertex],0)),1,1,"")</f>
        <v>10</v>
      </c>
      <c r="AE15" s="2"/>
      <c r="AI15" s="3"/>
    </row>
    <row r="16" spans="1:35" x14ac:dyDescent="0.25">
      <c r="A16" s="1" t="s">
        <v>188</v>
      </c>
      <c r="D16">
        <v>1.7741935483870968</v>
      </c>
      <c r="G16" s="51"/>
      <c r="M16">
        <v>2011.1798095703125</v>
      </c>
      <c r="N16">
        <v>2735.037109375</v>
      </c>
      <c r="R16" s="49">
        <v>2</v>
      </c>
      <c r="U16" s="50">
        <v>0</v>
      </c>
      <c r="V16" s="50">
        <v>0.25</v>
      </c>
      <c r="W16" s="50">
        <v>0</v>
      </c>
      <c r="X16" s="50">
        <v>0.98370999999999997</v>
      </c>
      <c r="Y16" s="50">
        <v>1</v>
      </c>
      <c r="AA16" s="3">
        <v>16</v>
      </c>
      <c r="AD16" s="93" t="str">
        <f>REPLACE(INDEX(GroupVertices[Group], MATCH(Vertices[[#This Row],[Vertex]],GroupVertices[Vertex],0)),1,1,"")</f>
        <v>10</v>
      </c>
      <c r="AE16" s="2"/>
      <c r="AI16" s="3"/>
    </row>
    <row r="17" spans="1:35" x14ac:dyDescent="0.25">
      <c r="A17" s="1" t="s">
        <v>189</v>
      </c>
      <c r="D17">
        <v>1.7741935483870968</v>
      </c>
      <c r="G17" s="51"/>
      <c r="M17">
        <v>2863.295654296875</v>
      </c>
      <c r="N17">
        <v>1999.8179931640625</v>
      </c>
      <c r="R17" s="49">
        <v>2</v>
      </c>
      <c r="U17" s="50">
        <v>0</v>
      </c>
      <c r="V17" s="50">
        <v>0.25</v>
      </c>
      <c r="W17" s="50">
        <v>0</v>
      </c>
      <c r="X17" s="50">
        <v>0.98370999999999997</v>
      </c>
      <c r="Y17" s="50">
        <v>1</v>
      </c>
      <c r="AA17" s="3">
        <v>17</v>
      </c>
      <c r="AD17" s="93" t="str">
        <f>REPLACE(INDEX(GroupVertices[Group], MATCH(Vertices[[#This Row],[Vertex]],GroupVertices[Vertex],0)),1,1,"")</f>
        <v>10</v>
      </c>
      <c r="AE17" s="2"/>
      <c r="AI17" s="3"/>
    </row>
    <row r="18" spans="1:35" x14ac:dyDescent="0.25">
      <c r="A18" s="1" t="s">
        <v>190</v>
      </c>
      <c r="D18">
        <v>1.5</v>
      </c>
      <c r="G18" s="51"/>
      <c r="M18">
        <v>3092.6640625</v>
      </c>
      <c r="N18">
        <v>2666.169921875</v>
      </c>
      <c r="R18" s="49">
        <v>1</v>
      </c>
      <c r="U18" s="50">
        <v>0</v>
      </c>
      <c r="V18" s="50">
        <v>0.2</v>
      </c>
      <c r="W18" s="50">
        <v>0</v>
      </c>
      <c r="X18" s="50">
        <v>0.56563300000000005</v>
      </c>
      <c r="Y18" s="50">
        <v>0</v>
      </c>
      <c r="AA18" s="3">
        <v>18</v>
      </c>
      <c r="AD18" s="93" t="str">
        <f>REPLACE(INDEX(GroupVertices[Group], MATCH(Vertices[[#This Row],[Vertex]],GroupVertices[Vertex],0)),1,1,"")</f>
        <v>10</v>
      </c>
      <c r="AE18" s="2"/>
      <c r="AI18" s="3"/>
    </row>
    <row r="19" spans="1:35" x14ac:dyDescent="0.25">
      <c r="A19" s="1" t="s">
        <v>191</v>
      </c>
      <c r="D19">
        <v>2.870967741935484</v>
      </c>
      <c r="G19" s="51"/>
      <c r="M19">
        <v>4823.3525390625</v>
      </c>
      <c r="N19">
        <v>7044.6279296875</v>
      </c>
      <c r="R19" s="49">
        <v>6</v>
      </c>
      <c r="U19" s="50">
        <v>0</v>
      </c>
      <c r="V19" s="50">
        <v>1.2869999999999999E-3</v>
      </c>
      <c r="W19" s="50">
        <v>3.0669999999999998E-3</v>
      </c>
      <c r="X19" s="50">
        <v>1.145208</v>
      </c>
      <c r="Y19" s="50">
        <v>1</v>
      </c>
      <c r="AA19" s="3">
        <v>19</v>
      </c>
      <c r="AD19" s="93" t="str">
        <f>REPLACE(INDEX(GroupVertices[Group], MATCH(Vertices[[#This Row],[Vertex]],GroupVertices[Vertex],0)),1,1,"")</f>
        <v>1</v>
      </c>
      <c r="AE19" s="2"/>
      <c r="AI19" s="3"/>
    </row>
    <row r="20" spans="1:35" x14ac:dyDescent="0.25">
      <c r="A20" s="1" t="s">
        <v>192</v>
      </c>
      <c r="D20">
        <v>2.870967741935484</v>
      </c>
      <c r="G20" s="51"/>
      <c r="M20">
        <v>5639.6357421875</v>
      </c>
      <c r="N20">
        <v>6109.65869140625</v>
      </c>
      <c r="R20" s="49">
        <v>6</v>
      </c>
      <c r="U20" s="50">
        <v>0</v>
      </c>
      <c r="V20" s="50">
        <v>1.2869999999999999E-3</v>
      </c>
      <c r="W20" s="50">
        <v>3.0669999999999998E-3</v>
      </c>
      <c r="X20" s="50">
        <v>1.145208</v>
      </c>
      <c r="Y20" s="50">
        <v>1</v>
      </c>
      <c r="AA20" s="3">
        <v>20</v>
      </c>
      <c r="AD20" s="93" t="str">
        <f>REPLACE(INDEX(GroupVertices[Group], MATCH(Vertices[[#This Row],[Vertex]],GroupVertices[Vertex],0)),1,1,"")</f>
        <v>1</v>
      </c>
      <c r="AE20" s="2"/>
      <c r="AI20" s="3"/>
    </row>
    <row r="21" spans="1:35" x14ac:dyDescent="0.25">
      <c r="A21" s="1" t="s">
        <v>193</v>
      </c>
      <c r="D21">
        <v>3.4193548387096775</v>
      </c>
      <c r="G21" s="51"/>
      <c r="M21">
        <v>5129.349609375</v>
      </c>
      <c r="N21">
        <v>6496.97265625</v>
      </c>
      <c r="R21" s="49">
        <v>8</v>
      </c>
      <c r="U21" s="50">
        <v>1331</v>
      </c>
      <c r="V21" s="50">
        <v>1.5900000000000001E-3</v>
      </c>
      <c r="W21" s="50">
        <v>5.4669999999999996E-3</v>
      </c>
      <c r="X21" s="50">
        <v>1.6478410000000001</v>
      </c>
      <c r="Y21" s="50">
        <v>0.5357142857142857</v>
      </c>
      <c r="AA21" s="3">
        <v>21</v>
      </c>
      <c r="AD21" s="93" t="str">
        <f>REPLACE(INDEX(GroupVertices[Group], MATCH(Vertices[[#This Row],[Vertex]],GroupVertices[Vertex],0)),1,1,"")</f>
        <v>1</v>
      </c>
      <c r="AE21" s="2"/>
      <c r="AI21" s="3"/>
    </row>
    <row r="22" spans="1:35" x14ac:dyDescent="0.25">
      <c r="A22" s="1" t="s">
        <v>194</v>
      </c>
      <c r="D22">
        <v>2.870967741935484</v>
      </c>
      <c r="G22" s="51"/>
      <c r="M22">
        <v>5452.9775390625</v>
      </c>
      <c r="N22">
        <v>7138.328125</v>
      </c>
      <c r="R22" s="49">
        <v>6</v>
      </c>
      <c r="U22" s="50">
        <v>0</v>
      </c>
      <c r="V22" s="50">
        <v>1.2869999999999999E-3</v>
      </c>
      <c r="W22" s="50">
        <v>3.0669999999999998E-3</v>
      </c>
      <c r="X22" s="50">
        <v>1.145208</v>
      </c>
      <c r="Y22" s="50">
        <v>1</v>
      </c>
      <c r="AA22" s="3">
        <v>22</v>
      </c>
      <c r="AD22" s="93" t="str">
        <f>REPLACE(INDEX(GroupVertices[Group], MATCH(Vertices[[#This Row],[Vertex]],GroupVertices[Vertex],0)),1,1,"")</f>
        <v>1</v>
      </c>
      <c r="AE22" s="2"/>
      <c r="AI22" s="3"/>
    </row>
    <row r="23" spans="1:35" x14ac:dyDescent="0.25">
      <c r="A23" s="1" t="s">
        <v>195</v>
      </c>
      <c r="D23">
        <v>2.870967741935484</v>
      </c>
      <c r="G23" s="51"/>
      <c r="M23">
        <v>5480.84716796875</v>
      </c>
      <c r="N23">
        <v>6715.3056640625</v>
      </c>
      <c r="R23" s="49">
        <v>6</v>
      </c>
      <c r="U23" s="50">
        <v>0</v>
      </c>
      <c r="V23" s="50">
        <v>1.2869999999999999E-3</v>
      </c>
      <c r="W23" s="50">
        <v>3.0669999999999998E-3</v>
      </c>
      <c r="X23" s="50">
        <v>1.145208</v>
      </c>
      <c r="Y23" s="50">
        <v>1</v>
      </c>
      <c r="AA23" s="3">
        <v>23</v>
      </c>
      <c r="AD23" s="93" t="str">
        <f>REPLACE(INDEX(GroupVertices[Group], MATCH(Vertices[[#This Row],[Vertex]],GroupVertices[Vertex],0)),1,1,"")</f>
        <v>1</v>
      </c>
      <c r="AE23" s="2"/>
      <c r="AI23" s="3"/>
    </row>
    <row r="24" spans="1:35" x14ac:dyDescent="0.25">
      <c r="A24" s="1" t="s">
        <v>196</v>
      </c>
      <c r="D24">
        <v>2.870967741935484</v>
      </c>
      <c r="G24" s="51"/>
      <c r="M24">
        <v>5790.1875</v>
      </c>
      <c r="N24">
        <v>6203.96923828125</v>
      </c>
      <c r="R24" s="49">
        <v>6</v>
      </c>
      <c r="U24" s="50">
        <v>0</v>
      </c>
      <c r="V24" s="50">
        <v>1.2869999999999999E-3</v>
      </c>
      <c r="W24" s="50">
        <v>3.0669999999999998E-3</v>
      </c>
      <c r="X24" s="50">
        <v>1.145208</v>
      </c>
      <c r="Y24" s="50">
        <v>1</v>
      </c>
      <c r="AA24" s="3">
        <v>24</v>
      </c>
      <c r="AD24" s="93" t="str">
        <f>REPLACE(INDEX(GroupVertices[Group], MATCH(Vertices[[#This Row],[Vertex]],GroupVertices[Vertex],0)),1,1,"")</f>
        <v>1</v>
      </c>
      <c r="AE24" s="2"/>
      <c r="AI24" s="3"/>
    </row>
    <row r="25" spans="1:35" x14ac:dyDescent="0.25">
      <c r="A25" s="1" t="s">
        <v>197</v>
      </c>
      <c r="D25">
        <v>1.5</v>
      </c>
      <c r="G25" s="51"/>
      <c r="M25">
        <v>9467.744140625</v>
      </c>
      <c r="N25">
        <v>3823.14697265625</v>
      </c>
      <c r="R25" s="49">
        <v>1</v>
      </c>
      <c r="U25" s="50">
        <v>0</v>
      </c>
      <c r="V25" s="50">
        <v>1</v>
      </c>
      <c r="W25" s="50">
        <v>0</v>
      </c>
      <c r="X25" s="50">
        <v>0.99999800000000005</v>
      </c>
      <c r="Y25" s="50">
        <v>0</v>
      </c>
      <c r="AA25" s="3">
        <v>25</v>
      </c>
      <c r="AD25" s="93" t="str">
        <f>REPLACE(INDEX(GroupVertices[Group], MATCH(Vertices[[#This Row],[Vertex]],GroupVertices[Vertex],0)),1,1,"")</f>
        <v>45</v>
      </c>
      <c r="AE25" s="2"/>
      <c r="AI25" s="3"/>
    </row>
    <row r="26" spans="1:35" x14ac:dyDescent="0.25">
      <c r="A26" s="1" t="s">
        <v>198</v>
      </c>
      <c r="D26">
        <v>1.5</v>
      </c>
      <c r="G26" s="51"/>
      <c r="M26">
        <v>9467.744140625</v>
      </c>
      <c r="N26">
        <v>4087.826416015625</v>
      </c>
      <c r="R26" s="49">
        <v>1</v>
      </c>
      <c r="U26" s="50">
        <v>0</v>
      </c>
      <c r="V26" s="50">
        <v>1</v>
      </c>
      <c r="W26" s="50">
        <v>0</v>
      </c>
      <c r="X26" s="50">
        <v>0.99999800000000005</v>
      </c>
      <c r="Y26" s="50">
        <v>0</v>
      </c>
      <c r="AA26" s="3">
        <v>26</v>
      </c>
      <c r="AD26" s="93" t="str">
        <f>REPLACE(INDEX(GroupVertices[Group], MATCH(Vertices[[#This Row],[Vertex]],GroupVertices[Vertex],0)),1,1,"")</f>
        <v>45</v>
      </c>
      <c r="AE26" s="2"/>
      <c r="AI26" s="3"/>
    </row>
    <row r="27" spans="1:35" x14ac:dyDescent="0.25">
      <c r="A27" s="1" t="s">
        <v>199</v>
      </c>
      <c r="D27">
        <v>1.7741935483870968</v>
      </c>
      <c r="G27" s="51"/>
      <c r="M27">
        <v>4552.1396484375</v>
      </c>
      <c r="N27">
        <v>9672.0537109375</v>
      </c>
      <c r="R27" s="49">
        <v>2</v>
      </c>
      <c r="U27" s="50">
        <v>0</v>
      </c>
      <c r="V27" s="50">
        <v>1.3810000000000001E-3</v>
      </c>
      <c r="W27" s="50">
        <v>9.8999999999999999E-4</v>
      </c>
      <c r="X27" s="50">
        <v>0.70907100000000001</v>
      </c>
      <c r="Y27" s="50">
        <v>1</v>
      </c>
      <c r="AA27" s="3">
        <v>27</v>
      </c>
      <c r="AD27" s="93" t="str">
        <f>REPLACE(INDEX(GroupVertices[Group], MATCH(Vertices[[#This Row],[Vertex]],GroupVertices[Vertex],0)),1,1,"")</f>
        <v>1</v>
      </c>
      <c r="AE27" s="2"/>
      <c r="AI27" s="3"/>
    </row>
    <row r="28" spans="1:35" x14ac:dyDescent="0.25">
      <c r="A28" s="1" t="s">
        <v>200</v>
      </c>
      <c r="D28">
        <v>1.7741935483870968</v>
      </c>
      <c r="G28" s="51"/>
      <c r="M28">
        <v>2414.527099609375</v>
      </c>
      <c r="N28">
        <v>8278.8291015625</v>
      </c>
      <c r="R28" s="49">
        <v>2</v>
      </c>
      <c r="U28" s="50">
        <v>0</v>
      </c>
      <c r="V28" s="50">
        <v>1.3810000000000001E-3</v>
      </c>
      <c r="W28" s="50">
        <v>9.8999999999999999E-4</v>
      </c>
      <c r="X28" s="50">
        <v>0.70907100000000001</v>
      </c>
      <c r="Y28" s="50">
        <v>1</v>
      </c>
      <c r="AA28" s="3">
        <v>28</v>
      </c>
      <c r="AD28" s="93" t="str">
        <f>REPLACE(INDEX(GroupVertices[Group], MATCH(Vertices[[#This Row],[Vertex]],GroupVertices[Vertex],0)),1,1,"")</f>
        <v>1</v>
      </c>
      <c r="AE28" s="2"/>
      <c r="AI28" s="3"/>
    </row>
    <row r="29" spans="1:35" x14ac:dyDescent="0.25">
      <c r="A29" s="1" t="s">
        <v>201</v>
      </c>
      <c r="D29">
        <v>5.064516129032258</v>
      </c>
      <c r="G29" s="51"/>
      <c r="M29">
        <v>3636.075927734375</v>
      </c>
      <c r="N29">
        <v>8107.27880859375</v>
      </c>
      <c r="R29" s="49">
        <v>14</v>
      </c>
      <c r="U29" s="50">
        <v>4215.1666670000004</v>
      </c>
      <c r="V29" s="50">
        <v>1.7539999999999999E-3</v>
      </c>
      <c r="W29" s="50">
        <v>5.7689999999999998E-3</v>
      </c>
      <c r="X29" s="50">
        <v>4.2447330000000001</v>
      </c>
      <c r="Y29" s="50">
        <v>7.6923076923076927E-2</v>
      </c>
      <c r="AA29" s="3">
        <v>29</v>
      </c>
      <c r="AD29" s="93" t="str">
        <f>REPLACE(INDEX(GroupVertices[Group], MATCH(Vertices[[#This Row],[Vertex]],GroupVertices[Vertex],0)),1,1,"")</f>
        <v>1</v>
      </c>
      <c r="AE29" s="2"/>
      <c r="AI29" s="3"/>
    </row>
    <row r="30" spans="1:35" x14ac:dyDescent="0.25">
      <c r="A30" s="1" t="s">
        <v>202</v>
      </c>
      <c r="D30">
        <v>1.7741935483870968</v>
      </c>
      <c r="G30" s="51"/>
      <c r="M30">
        <v>3429.16796875</v>
      </c>
      <c r="N30">
        <v>9217.5595703125</v>
      </c>
      <c r="R30" s="49">
        <v>2</v>
      </c>
      <c r="U30" s="50">
        <v>0</v>
      </c>
      <c r="V30" s="50">
        <v>7.3800000000000005E-4</v>
      </c>
      <c r="W30" s="50">
        <v>0</v>
      </c>
      <c r="X30" s="50">
        <v>0.82843500000000003</v>
      </c>
      <c r="Y30" s="50">
        <v>1</v>
      </c>
      <c r="AA30" s="3">
        <v>30</v>
      </c>
      <c r="AD30" s="93" t="str">
        <f>REPLACE(INDEX(GroupVertices[Group], MATCH(Vertices[[#This Row],[Vertex]],GroupVertices[Vertex],0)),1,1,"")</f>
        <v>1</v>
      </c>
      <c r="AE30" s="2"/>
      <c r="AI30" s="3"/>
    </row>
    <row r="31" spans="1:35" x14ac:dyDescent="0.25">
      <c r="A31" s="1" t="s">
        <v>203</v>
      </c>
      <c r="D31">
        <v>2.3225806451612905</v>
      </c>
      <c r="G31" s="51"/>
      <c r="M31">
        <v>3735.099365234375</v>
      </c>
      <c r="N31">
        <v>8603.84375</v>
      </c>
      <c r="R31" s="49">
        <v>4</v>
      </c>
      <c r="U31" s="50">
        <v>309</v>
      </c>
      <c r="V31" s="50">
        <v>7.3899999999999997E-4</v>
      </c>
      <c r="W31" s="50">
        <v>0</v>
      </c>
      <c r="X31" s="50">
        <v>1.6863669999999999</v>
      </c>
      <c r="Y31" s="50">
        <v>0.16666666666666666</v>
      </c>
      <c r="AA31" s="3">
        <v>31</v>
      </c>
      <c r="AD31" s="93" t="str">
        <f>REPLACE(INDEX(GroupVertices[Group], MATCH(Vertices[[#This Row],[Vertex]],GroupVertices[Vertex],0)),1,1,"")</f>
        <v>1</v>
      </c>
      <c r="AE31" s="2"/>
      <c r="AI31" s="3"/>
    </row>
    <row r="32" spans="1:35" x14ac:dyDescent="0.25">
      <c r="A32" s="1" t="s">
        <v>204</v>
      </c>
      <c r="D32">
        <v>2.870967741935484</v>
      </c>
      <c r="G32" s="51"/>
      <c r="M32">
        <v>6724.041015625</v>
      </c>
      <c r="N32">
        <v>8796.494140625</v>
      </c>
      <c r="R32" s="49">
        <v>6</v>
      </c>
      <c r="U32" s="50">
        <v>1057</v>
      </c>
      <c r="V32" s="50">
        <v>8.3100000000000003E-4</v>
      </c>
      <c r="W32" s="50">
        <v>9.9999999999999995E-7</v>
      </c>
      <c r="X32" s="50">
        <v>2.2594059999999998</v>
      </c>
      <c r="Y32" s="50">
        <v>0.13333333333333333</v>
      </c>
      <c r="AA32" s="3">
        <v>32</v>
      </c>
      <c r="AD32" s="93" t="str">
        <f>REPLACE(INDEX(GroupVertices[Group], MATCH(Vertices[[#This Row],[Vertex]],GroupVertices[Vertex],0)),1,1,"")</f>
        <v>1</v>
      </c>
      <c r="AE32" s="2"/>
      <c r="AI32" s="3"/>
    </row>
    <row r="33" spans="1:35" x14ac:dyDescent="0.25">
      <c r="A33" s="1" t="s">
        <v>205</v>
      </c>
      <c r="D33">
        <v>1.5</v>
      </c>
      <c r="G33" s="51"/>
      <c r="M33">
        <v>5711.00390625</v>
      </c>
      <c r="N33">
        <v>1716.7401123046875</v>
      </c>
      <c r="R33" s="49">
        <v>1</v>
      </c>
      <c r="U33" s="50">
        <v>0</v>
      </c>
      <c r="V33" s="50">
        <v>1</v>
      </c>
      <c r="W33" s="50">
        <v>0</v>
      </c>
      <c r="X33" s="50">
        <v>0.99999800000000005</v>
      </c>
      <c r="Y33" s="50">
        <v>0</v>
      </c>
      <c r="AA33" s="3">
        <v>33</v>
      </c>
      <c r="AD33" s="93" t="str">
        <f>REPLACE(INDEX(GroupVertices[Group], MATCH(Vertices[[#This Row],[Vertex]],GroupVertices[Vertex],0)),1,1,"")</f>
        <v>44</v>
      </c>
      <c r="AE33" s="2"/>
      <c r="AI33" s="3"/>
    </row>
    <row r="34" spans="1:35" x14ac:dyDescent="0.25">
      <c r="A34" s="1" t="s">
        <v>206</v>
      </c>
      <c r="D34">
        <v>1.5</v>
      </c>
      <c r="G34" s="51"/>
      <c r="M34">
        <v>5711.00390625</v>
      </c>
      <c r="N34">
        <v>1974.0672607421875</v>
      </c>
      <c r="R34" s="49">
        <v>1</v>
      </c>
      <c r="U34" s="50">
        <v>0</v>
      </c>
      <c r="V34" s="50">
        <v>1</v>
      </c>
      <c r="W34" s="50">
        <v>0</v>
      </c>
      <c r="X34" s="50">
        <v>0.99999800000000005</v>
      </c>
      <c r="Y34" s="50">
        <v>0</v>
      </c>
      <c r="AA34" s="3">
        <v>34</v>
      </c>
      <c r="AD34" s="93" t="str">
        <f>REPLACE(INDEX(GroupVertices[Group], MATCH(Vertices[[#This Row],[Vertex]],GroupVertices[Vertex],0)),1,1,"")</f>
        <v>44</v>
      </c>
      <c r="AE34" s="2"/>
      <c r="AI34" s="3"/>
    </row>
    <row r="35" spans="1:35" x14ac:dyDescent="0.25">
      <c r="A35" s="1" t="s">
        <v>207</v>
      </c>
      <c r="D35">
        <v>2.0483870967741935</v>
      </c>
      <c r="G35" s="51"/>
      <c r="M35">
        <v>2428.06494140625</v>
      </c>
      <c r="N35">
        <v>5988.04443359375</v>
      </c>
      <c r="R35" s="49">
        <v>3</v>
      </c>
      <c r="U35" s="50">
        <v>155</v>
      </c>
      <c r="V35" s="50">
        <v>1.142E-3</v>
      </c>
      <c r="W35" s="50">
        <v>9.5000000000000005E-5</v>
      </c>
      <c r="X35" s="50">
        <v>1.116444</v>
      </c>
      <c r="Y35" s="50">
        <v>0.33333333333333331</v>
      </c>
      <c r="AA35" s="3">
        <v>35</v>
      </c>
      <c r="AD35" s="93" t="str">
        <f>REPLACE(INDEX(GroupVertices[Group], MATCH(Vertices[[#This Row],[Vertex]],GroupVertices[Vertex],0)),1,1,"")</f>
        <v>1</v>
      </c>
      <c r="AE35" s="2"/>
      <c r="AI35" s="3"/>
    </row>
    <row r="36" spans="1:35" x14ac:dyDescent="0.25">
      <c r="A36" s="1" t="s">
        <v>208</v>
      </c>
      <c r="D36">
        <v>1.7741935483870968</v>
      </c>
      <c r="G36" s="51"/>
      <c r="M36">
        <v>5708.45458984375</v>
      </c>
      <c r="N36">
        <v>5915.79150390625</v>
      </c>
      <c r="R36" s="49">
        <v>2</v>
      </c>
      <c r="U36" s="50">
        <v>0</v>
      </c>
      <c r="V36" s="50">
        <v>1.14E-3</v>
      </c>
      <c r="W36" s="50">
        <v>9.2999999999999997E-5</v>
      </c>
      <c r="X36" s="50">
        <v>0.72729299999999997</v>
      </c>
      <c r="Y36" s="50">
        <v>1</v>
      </c>
      <c r="AA36" s="3">
        <v>36</v>
      </c>
      <c r="AD36" s="93" t="str">
        <f>REPLACE(INDEX(GroupVertices[Group], MATCH(Vertices[[#This Row],[Vertex]],GroupVertices[Vertex],0)),1,1,"")</f>
        <v>1</v>
      </c>
      <c r="AE36" s="2"/>
      <c r="AI36" s="3"/>
    </row>
    <row r="37" spans="1:35" x14ac:dyDescent="0.25">
      <c r="A37" s="1" t="s">
        <v>209</v>
      </c>
      <c r="D37">
        <v>1.5</v>
      </c>
      <c r="G37" s="51"/>
      <c r="M37">
        <v>227.68121337890625</v>
      </c>
      <c r="N37">
        <v>7711.990234375</v>
      </c>
      <c r="R37" s="49">
        <v>1</v>
      </c>
      <c r="U37" s="50">
        <v>0</v>
      </c>
      <c r="V37" s="50">
        <v>9.7000000000000005E-4</v>
      </c>
      <c r="W37" s="50">
        <v>1.4E-5</v>
      </c>
      <c r="X37" s="50">
        <v>0.46632600000000002</v>
      </c>
      <c r="Y37" s="50">
        <v>0</v>
      </c>
      <c r="AA37" s="3">
        <v>37</v>
      </c>
      <c r="AD37" s="93" t="str">
        <f>REPLACE(INDEX(GroupVertices[Group], MATCH(Vertices[[#This Row],[Vertex]],GroupVertices[Vertex],0)),1,1,"")</f>
        <v>1</v>
      </c>
      <c r="AE37" s="2"/>
      <c r="AI37" s="3"/>
    </row>
    <row r="38" spans="1:35" x14ac:dyDescent="0.25">
      <c r="A38" s="1" t="s">
        <v>210</v>
      </c>
      <c r="D38">
        <v>4.241935483870968</v>
      </c>
      <c r="G38" s="51"/>
      <c r="M38">
        <v>4926.01708984375</v>
      </c>
      <c r="N38">
        <v>6978.39794921875</v>
      </c>
      <c r="R38" s="49">
        <v>11</v>
      </c>
      <c r="U38" s="50">
        <v>2713.5</v>
      </c>
      <c r="V38" s="50">
        <v>1.3810000000000001E-3</v>
      </c>
      <c r="W38" s="50">
        <v>5.4100000000000003E-4</v>
      </c>
      <c r="X38" s="50">
        <v>3.3772280000000001</v>
      </c>
      <c r="Y38" s="50">
        <v>9.0909090909090912E-2</v>
      </c>
      <c r="AA38" s="3">
        <v>38</v>
      </c>
      <c r="AD38" s="93" t="str">
        <f>REPLACE(INDEX(GroupVertices[Group], MATCH(Vertices[[#This Row],[Vertex]],GroupVertices[Vertex],0)),1,1,"")</f>
        <v>1</v>
      </c>
      <c r="AE38" s="2"/>
      <c r="AI38" s="3"/>
    </row>
    <row r="39" spans="1:35" x14ac:dyDescent="0.25">
      <c r="A39" s="1" t="s">
        <v>211</v>
      </c>
      <c r="D39">
        <v>1.5</v>
      </c>
      <c r="G39" s="51"/>
      <c r="M39">
        <v>3312.797607421875</v>
      </c>
      <c r="N39">
        <v>5321.1552734375</v>
      </c>
      <c r="R39" s="49">
        <v>1</v>
      </c>
      <c r="U39" s="50">
        <v>0</v>
      </c>
      <c r="V39" s="50">
        <v>1.5460000000000001E-3</v>
      </c>
      <c r="W39" s="50">
        <v>2.6340000000000001E-3</v>
      </c>
      <c r="X39" s="50">
        <v>0.389158</v>
      </c>
      <c r="Y39" s="50">
        <v>0</v>
      </c>
      <c r="AA39" s="3">
        <v>39</v>
      </c>
      <c r="AD39" s="93" t="str">
        <f>REPLACE(INDEX(GroupVertices[Group], MATCH(Vertices[[#This Row],[Vertex]],GroupVertices[Vertex],0)),1,1,"")</f>
        <v>1</v>
      </c>
      <c r="AE39" s="2"/>
      <c r="AI39" s="3"/>
    </row>
    <row r="40" spans="1:35" x14ac:dyDescent="0.25">
      <c r="A40" s="1" t="s">
        <v>212</v>
      </c>
      <c r="D40">
        <v>3.145161290322581</v>
      </c>
      <c r="G40" s="51"/>
      <c r="M40">
        <v>3669.07861328125</v>
      </c>
      <c r="N40">
        <v>6686.3564453125</v>
      </c>
      <c r="R40" s="49">
        <v>7</v>
      </c>
      <c r="U40" s="50">
        <v>6974.8333329999996</v>
      </c>
      <c r="V40" s="50">
        <v>2.0330000000000001E-3</v>
      </c>
      <c r="W40" s="50">
        <v>1.7989000000000002E-2</v>
      </c>
      <c r="X40" s="50">
        <v>1.969535</v>
      </c>
      <c r="Y40" s="50">
        <v>9.5238095238095233E-2</v>
      </c>
      <c r="AA40" s="3">
        <v>40</v>
      </c>
      <c r="AD40" s="93" t="str">
        <f>REPLACE(INDEX(GroupVertices[Group], MATCH(Vertices[[#This Row],[Vertex]],GroupVertices[Vertex],0)),1,1,"")</f>
        <v>1</v>
      </c>
      <c r="AE40" s="2"/>
      <c r="AI40" s="3"/>
    </row>
    <row r="41" spans="1:35" x14ac:dyDescent="0.25">
      <c r="A41" s="1" t="s">
        <v>213</v>
      </c>
      <c r="D41">
        <v>1.7741935483870968</v>
      </c>
      <c r="G41" s="51"/>
      <c r="M41">
        <v>2011.18310546875</v>
      </c>
      <c r="N41">
        <v>4791.09521484375</v>
      </c>
      <c r="R41" s="49">
        <v>2</v>
      </c>
      <c r="U41" s="50">
        <v>0</v>
      </c>
      <c r="V41" s="50">
        <v>0.1</v>
      </c>
      <c r="W41" s="50">
        <v>0</v>
      </c>
      <c r="X41" s="50">
        <v>0.94647599999999998</v>
      </c>
      <c r="Y41" s="50">
        <v>1</v>
      </c>
      <c r="AA41" s="3">
        <v>41</v>
      </c>
      <c r="AD41" s="93" t="str">
        <f>REPLACE(INDEX(GroupVertices[Group], MATCH(Vertices[[#This Row],[Vertex]],GroupVertices[Vertex],0)),1,1,"")</f>
        <v>5</v>
      </c>
      <c r="AE41" s="2"/>
      <c r="AI41" s="3"/>
    </row>
    <row r="42" spans="1:35" x14ac:dyDescent="0.25">
      <c r="A42" s="1" t="s">
        <v>214</v>
      </c>
      <c r="D42">
        <v>1.7741935483870968</v>
      </c>
      <c r="G42" s="51"/>
      <c r="M42">
        <v>2374.867431640625</v>
      </c>
      <c r="N42">
        <v>5014.2109375</v>
      </c>
      <c r="R42" s="49">
        <v>2</v>
      </c>
      <c r="U42" s="50">
        <v>0</v>
      </c>
      <c r="V42" s="50">
        <v>0.1</v>
      </c>
      <c r="W42" s="50">
        <v>0</v>
      </c>
      <c r="X42" s="50">
        <v>0.94647599999999998</v>
      </c>
      <c r="Y42" s="50">
        <v>1</v>
      </c>
      <c r="AA42" s="3">
        <v>42</v>
      </c>
      <c r="AD42" s="93" t="str">
        <f>REPLACE(INDEX(GroupVertices[Group], MATCH(Vertices[[#This Row],[Vertex]],GroupVertices[Vertex],0)),1,1,"")</f>
        <v>5</v>
      </c>
      <c r="AE42" s="2"/>
      <c r="AI42" s="3"/>
    </row>
    <row r="43" spans="1:35" x14ac:dyDescent="0.25">
      <c r="A43" s="1" t="s">
        <v>215</v>
      </c>
      <c r="D43">
        <v>2.0483870967741935</v>
      </c>
      <c r="G43" s="51"/>
      <c r="M43">
        <v>2045.1181640625</v>
      </c>
      <c r="N43">
        <v>4402.51123046875</v>
      </c>
      <c r="R43" s="49">
        <v>3</v>
      </c>
      <c r="U43" s="50">
        <v>6</v>
      </c>
      <c r="V43" s="50">
        <v>0.14285700000000001</v>
      </c>
      <c r="W43" s="50">
        <v>0</v>
      </c>
      <c r="X43" s="50">
        <v>1.3913789999999999</v>
      </c>
      <c r="Y43" s="50">
        <v>0.33333333333333331</v>
      </c>
      <c r="AA43" s="3">
        <v>43</v>
      </c>
      <c r="AD43" s="93" t="str">
        <f>REPLACE(INDEX(GroupVertices[Group], MATCH(Vertices[[#This Row],[Vertex]],GroupVertices[Vertex],0)),1,1,"")</f>
        <v>5</v>
      </c>
      <c r="AE43" s="2"/>
      <c r="AI43" s="3"/>
    </row>
    <row r="44" spans="1:35" x14ac:dyDescent="0.25">
      <c r="A44" s="1" t="s">
        <v>216</v>
      </c>
      <c r="D44">
        <v>1.5</v>
      </c>
      <c r="G44" s="51"/>
      <c r="M44">
        <v>3113.054931640625</v>
      </c>
      <c r="N44">
        <v>7963.50439453125</v>
      </c>
      <c r="R44" s="49">
        <v>1</v>
      </c>
      <c r="U44" s="50">
        <v>0</v>
      </c>
      <c r="V44" s="50">
        <v>1.299E-3</v>
      </c>
      <c r="W44" s="50">
        <v>2.8170000000000001E-3</v>
      </c>
      <c r="X44" s="50">
        <v>0.41860700000000001</v>
      </c>
      <c r="Y44" s="50">
        <v>0</v>
      </c>
      <c r="AA44" s="3">
        <v>44</v>
      </c>
      <c r="AD44" s="93" t="str">
        <f>REPLACE(INDEX(GroupVertices[Group], MATCH(Vertices[[#This Row],[Vertex]],GroupVertices[Vertex],0)),1,1,"")</f>
        <v>1</v>
      </c>
      <c r="AE44" s="2"/>
      <c r="AI44" s="3"/>
    </row>
    <row r="45" spans="1:35" x14ac:dyDescent="0.25">
      <c r="A45" s="1" t="s">
        <v>217</v>
      </c>
      <c r="D45">
        <v>2.3225806451612905</v>
      </c>
      <c r="G45" s="51"/>
      <c r="M45">
        <v>4475.9462890625</v>
      </c>
      <c r="N45">
        <v>8014.34423828125</v>
      </c>
      <c r="R45" s="49">
        <v>4</v>
      </c>
      <c r="U45" s="50">
        <v>374.83333299999998</v>
      </c>
      <c r="V45" s="50">
        <v>1.6260000000000001E-3</v>
      </c>
      <c r="W45" s="50">
        <v>1.9236E-2</v>
      </c>
      <c r="X45" s="50">
        <v>1.2640340000000001</v>
      </c>
      <c r="Y45" s="50">
        <v>0.16666666666666666</v>
      </c>
      <c r="AA45" s="3">
        <v>45</v>
      </c>
      <c r="AD45" s="93" t="str">
        <f>REPLACE(INDEX(GroupVertices[Group], MATCH(Vertices[[#This Row],[Vertex]],GroupVertices[Vertex],0)),1,1,"")</f>
        <v>1</v>
      </c>
      <c r="AE45" s="2"/>
      <c r="AI45" s="3"/>
    </row>
    <row r="46" spans="1:35" x14ac:dyDescent="0.25">
      <c r="A46" s="1" t="s">
        <v>218</v>
      </c>
      <c r="D46">
        <v>2.0483870967741935</v>
      </c>
      <c r="G46" s="51"/>
      <c r="M46">
        <v>2095.211669921875</v>
      </c>
      <c r="N46">
        <v>1088.146240234375</v>
      </c>
      <c r="R46" s="49">
        <v>3</v>
      </c>
      <c r="U46" s="50">
        <v>0</v>
      </c>
      <c r="V46" s="50">
        <v>0.33333299999999999</v>
      </c>
      <c r="W46" s="50">
        <v>0</v>
      </c>
      <c r="X46" s="50">
        <v>0.99999800000000005</v>
      </c>
      <c r="Y46" s="50">
        <v>1</v>
      </c>
      <c r="AA46" s="3">
        <v>46</v>
      </c>
      <c r="AD46" s="93" t="str">
        <f>REPLACE(INDEX(GroupVertices[Group], MATCH(Vertices[[#This Row],[Vertex]],GroupVertices[Vertex],0)),1,1,"")</f>
        <v>11</v>
      </c>
      <c r="AE46" s="2"/>
      <c r="AI46" s="3"/>
    </row>
    <row r="47" spans="1:35" x14ac:dyDescent="0.25">
      <c r="A47" s="1" t="s">
        <v>219</v>
      </c>
      <c r="D47">
        <v>2.0483870967741935</v>
      </c>
      <c r="G47" s="51"/>
      <c r="M47">
        <v>2011.1805419921875</v>
      </c>
      <c r="N47">
        <v>1823.365966796875</v>
      </c>
      <c r="R47" s="49">
        <v>3</v>
      </c>
      <c r="U47" s="50">
        <v>0</v>
      </c>
      <c r="V47" s="50">
        <v>0.33333299999999999</v>
      </c>
      <c r="W47" s="50">
        <v>0</v>
      </c>
      <c r="X47" s="50">
        <v>0.99999800000000005</v>
      </c>
      <c r="Y47" s="50">
        <v>1</v>
      </c>
      <c r="AA47" s="3">
        <v>47</v>
      </c>
      <c r="AD47" s="93" t="str">
        <f>REPLACE(INDEX(GroupVertices[Group], MATCH(Vertices[[#This Row],[Vertex]],GroupVertices[Vertex],0)),1,1,"")</f>
        <v>11</v>
      </c>
      <c r="AE47" s="2"/>
      <c r="AI47" s="3"/>
    </row>
    <row r="48" spans="1:35" x14ac:dyDescent="0.25">
      <c r="A48" s="1" t="s">
        <v>220</v>
      </c>
      <c r="D48">
        <v>2.0483870967741935</v>
      </c>
      <c r="G48" s="51"/>
      <c r="M48">
        <v>2945.83447265625</v>
      </c>
      <c r="N48">
        <v>1196.249267578125</v>
      </c>
      <c r="R48" s="49">
        <v>3</v>
      </c>
      <c r="U48" s="50">
        <v>0</v>
      </c>
      <c r="V48" s="50">
        <v>0.33333299999999999</v>
      </c>
      <c r="W48" s="50">
        <v>0</v>
      </c>
      <c r="X48" s="50">
        <v>0.99999800000000005</v>
      </c>
      <c r="Y48" s="50">
        <v>1</v>
      </c>
      <c r="AA48" s="3">
        <v>48</v>
      </c>
      <c r="AD48" s="93" t="str">
        <f>REPLACE(INDEX(GroupVertices[Group], MATCH(Vertices[[#This Row],[Vertex]],GroupVertices[Vertex],0)),1,1,"")</f>
        <v>11</v>
      </c>
      <c r="AE48" s="2"/>
      <c r="AI48" s="3"/>
    </row>
    <row r="49" spans="1:35" x14ac:dyDescent="0.25">
      <c r="A49" s="1" t="s">
        <v>221</v>
      </c>
      <c r="D49">
        <v>2.0483870967741935</v>
      </c>
      <c r="G49" s="51"/>
      <c r="M49">
        <v>3092.6650390625</v>
      </c>
      <c r="N49">
        <v>1693.3299560546875</v>
      </c>
      <c r="R49" s="49">
        <v>3</v>
      </c>
      <c r="U49" s="50">
        <v>0</v>
      </c>
      <c r="V49" s="50">
        <v>0.33333299999999999</v>
      </c>
      <c r="W49" s="50">
        <v>0</v>
      </c>
      <c r="X49" s="50">
        <v>0.99999800000000005</v>
      </c>
      <c r="Y49" s="50">
        <v>1</v>
      </c>
      <c r="AA49" s="3">
        <v>49</v>
      </c>
      <c r="AD49" s="93" t="str">
        <f>REPLACE(INDEX(GroupVertices[Group], MATCH(Vertices[[#This Row],[Vertex]],GroupVertices[Vertex],0)),1,1,"")</f>
        <v>11</v>
      </c>
      <c r="AE49" s="2"/>
      <c r="AI49" s="3"/>
    </row>
    <row r="50" spans="1:35" x14ac:dyDescent="0.25">
      <c r="A50" s="1" t="s">
        <v>222</v>
      </c>
      <c r="D50">
        <v>1.5</v>
      </c>
      <c r="G50" s="51"/>
      <c r="M50">
        <v>7798.08154296875</v>
      </c>
      <c r="N50">
        <v>3823.14697265625</v>
      </c>
      <c r="R50" s="49">
        <v>1</v>
      </c>
      <c r="U50" s="50">
        <v>0</v>
      </c>
      <c r="V50" s="50">
        <v>1</v>
      </c>
      <c r="W50" s="50">
        <v>0</v>
      </c>
      <c r="X50" s="50">
        <v>0.99999800000000005</v>
      </c>
      <c r="Y50" s="50">
        <v>0</v>
      </c>
      <c r="AA50" s="3">
        <v>50</v>
      </c>
      <c r="AD50" s="93" t="str">
        <f>REPLACE(INDEX(GroupVertices[Group], MATCH(Vertices[[#This Row],[Vertex]],GroupVertices[Vertex],0)),1,1,"")</f>
        <v>47</v>
      </c>
      <c r="AE50" s="2"/>
      <c r="AI50" s="3"/>
    </row>
    <row r="51" spans="1:35" x14ac:dyDescent="0.25">
      <c r="A51" s="1" t="s">
        <v>223</v>
      </c>
      <c r="D51">
        <v>1.5</v>
      </c>
      <c r="G51" s="51"/>
      <c r="M51">
        <v>7798.08154296875</v>
      </c>
      <c r="N51">
        <v>4087.826416015625</v>
      </c>
      <c r="R51" s="49">
        <v>1</v>
      </c>
      <c r="U51" s="50">
        <v>0</v>
      </c>
      <c r="V51" s="50">
        <v>1</v>
      </c>
      <c r="W51" s="50">
        <v>0</v>
      </c>
      <c r="X51" s="50">
        <v>0.99999800000000005</v>
      </c>
      <c r="Y51" s="50">
        <v>0</v>
      </c>
      <c r="AA51" s="3">
        <v>51</v>
      </c>
      <c r="AD51" s="93" t="str">
        <f>REPLACE(INDEX(GroupVertices[Group], MATCH(Vertices[[#This Row],[Vertex]],GroupVertices[Vertex],0)),1,1,"")</f>
        <v>47</v>
      </c>
      <c r="AE51" s="2"/>
      <c r="AI51" s="3"/>
    </row>
    <row r="52" spans="1:35" x14ac:dyDescent="0.25">
      <c r="A52" s="1" t="s">
        <v>224</v>
      </c>
      <c r="D52">
        <v>2.3225806451612905</v>
      </c>
      <c r="G52" s="51"/>
      <c r="M52">
        <v>599.8760986328125</v>
      </c>
      <c r="N52">
        <v>176.46730041503906</v>
      </c>
      <c r="R52" s="49">
        <v>4</v>
      </c>
      <c r="U52" s="50">
        <v>8</v>
      </c>
      <c r="V52" s="50">
        <v>0.125</v>
      </c>
      <c r="W52" s="50">
        <v>0</v>
      </c>
      <c r="X52" s="50">
        <v>1.4876050000000001</v>
      </c>
      <c r="Y52" s="50">
        <v>0.33333333333333331</v>
      </c>
      <c r="AA52" s="3">
        <v>52</v>
      </c>
      <c r="AD52" s="93" t="str">
        <f>REPLACE(INDEX(GroupVertices[Group], MATCH(Vertices[[#This Row],[Vertex]],GroupVertices[Vertex],0)),1,1,"")</f>
        <v>4</v>
      </c>
      <c r="AE52" s="2"/>
      <c r="AI52" s="3"/>
    </row>
    <row r="53" spans="1:35" x14ac:dyDescent="0.25">
      <c r="A53" s="1" t="s">
        <v>225</v>
      </c>
      <c r="D53">
        <v>1.7741935483870968</v>
      </c>
      <c r="G53" s="51"/>
      <c r="M53">
        <v>1036.2520751953125</v>
      </c>
      <c r="N53">
        <v>1176.3663330078125</v>
      </c>
      <c r="R53" s="49">
        <v>2</v>
      </c>
      <c r="U53" s="50">
        <v>0</v>
      </c>
      <c r="V53" s="50">
        <v>0.1</v>
      </c>
      <c r="W53" s="50">
        <v>0</v>
      </c>
      <c r="X53" s="50">
        <v>0.78223200000000004</v>
      </c>
      <c r="Y53" s="50">
        <v>1</v>
      </c>
      <c r="AA53" s="3">
        <v>53</v>
      </c>
      <c r="AD53" s="93" t="str">
        <f>REPLACE(INDEX(GroupVertices[Group], MATCH(Vertices[[#This Row],[Vertex]],GroupVertices[Vertex],0)),1,1,"")</f>
        <v>4</v>
      </c>
      <c r="AE53" s="2"/>
      <c r="AI53" s="3"/>
    </row>
    <row r="54" spans="1:35" x14ac:dyDescent="0.25">
      <c r="A54" s="1" t="s">
        <v>226</v>
      </c>
      <c r="D54">
        <v>2.3225806451612905</v>
      </c>
      <c r="G54" s="51"/>
      <c r="M54">
        <v>1375.9993896484375</v>
      </c>
      <c r="N54">
        <v>198.42338562011719</v>
      </c>
      <c r="R54" s="49">
        <v>4</v>
      </c>
      <c r="U54" s="50">
        <v>8</v>
      </c>
      <c r="V54" s="50">
        <v>0.125</v>
      </c>
      <c r="W54" s="50">
        <v>0</v>
      </c>
      <c r="X54" s="50">
        <v>1.4876050000000001</v>
      </c>
      <c r="Y54" s="50">
        <v>0.33333333333333331</v>
      </c>
      <c r="AA54" s="3">
        <v>54</v>
      </c>
      <c r="AD54" s="93" t="str">
        <f>REPLACE(INDEX(GroupVertices[Group], MATCH(Vertices[[#This Row],[Vertex]],GroupVertices[Vertex],0)),1,1,"")</f>
        <v>4</v>
      </c>
      <c r="AE54" s="2"/>
      <c r="AI54" s="3"/>
    </row>
    <row r="55" spans="1:35" x14ac:dyDescent="0.25">
      <c r="A55" s="1" t="s">
        <v>227</v>
      </c>
      <c r="D55">
        <v>1.7741935483870968</v>
      </c>
      <c r="G55" s="51"/>
      <c r="M55">
        <v>261.72674560546875</v>
      </c>
      <c r="N55">
        <v>507.71774291992188</v>
      </c>
      <c r="R55" s="49">
        <v>2</v>
      </c>
      <c r="U55" s="50">
        <v>0</v>
      </c>
      <c r="V55" s="50">
        <v>8.3333000000000004E-2</v>
      </c>
      <c r="W55" s="50">
        <v>0</v>
      </c>
      <c r="X55" s="50">
        <v>0.81063600000000002</v>
      </c>
      <c r="Y55" s="50">
        <v>1</v>
      </c>
      <c r="AA55" s="3">
        <v>55</v>
      </c>
      <c r="AD55" s="93" t="str">
        <f>REPLACE(INDEX(GroupVertices[Group], MATCH(Vertices[[#This Row],[Vertex]],GroupVertices[Vertex],0)),1,1,"")</f>
        <v>4</v>
      </c>
      <c r="AE55" s="2"/>
      <c r="AI55" s="3"/>
    </row>
    <row r="56" spans="1:35" x14ac:dyDescent="0.25">
      <c r="A56" s="1" t="s">
        <v>228</v>
      </c>
      <c r="D56">
        <v>1.7741935483870968</v>
      </c>
      <c r="G56" s="51"/>
      <c r="M56">
        <v>227.68118286132813</v>
      </c>
      <c r="N56">
        <v>962.51885986328125</v>
      </c>
      <c r="R56" s="49">
        <v>2</v>
      </c>
      <c r="U56" s="50">
        <v>0</v>
      </c>
      <c r="V56" s="50">
        <v>8.3333000000000004E-2</v>
      </c>
      <c r="W56" s="50">
        <v>0</v>
      </c>
      <c r="X56" s="50">
        <v>0.81063600000000002</v>
      </c>
      <c r="Y56" s="50">
        <v>1</v>
      </c>
      <c r="AA56" s="3">
        <v>56</v>
      </c>
      <c r="AD56" s="93" t="str">
        <f>REPLACE(INDEX(GroupVertices[Group], MATCH(Vertices[[#This Row],[Vertex]],GroupVertices[Vertex],0)),1,1,"")</f>
        <v>4</v>
      </c>
      <c r="AE56" s="2"/>
      <c r="AI56" s="3"/>
    </row>
    <row r="57" spans="1:35" x14ac:dyDescent="0.25">
      <c r="A57" s="1" t="s">
        <v>229</v>
      </c>
      <c r="D57">
        <v>2.596774193548387</v>
      </c>
      <c r="G57" s="51"/>
      <c r="M57">
        <v>6779.5751953125</v>
      </c>
      <c r="N57">
        <v>7563.61962890625</v>
      </c>
      <c r="R57" s="49">
        <v>5</v>
      </c>
      <c r="U57" s="50">
        <v>0.5</v>
      </c>
      <c r="V57" s="50">
        <v>9.8999999999999999E-4</v>
      </c>
      <c r="W57" s="50">
        <v>4.3000000000000002E-5</v>
      </c>
      <c r="X57" s="50">
        <v>1.1908939999999999</v>
      </c>
      <c r="Y57" s="50">
        <v>0.9</v>
      </c>
      <c r="AA57" s="3">
        <v>57</v>
      </c>
      <c r="AD57" s="93" t="str">
        <f>REPLACE(INDEX(GroupVertices[Group], MATCH(Vertices[[#This Row],[Vertex]],GroupVertices[Vertex],0)),1,1,"")</f>
        <v>1</v>
      </c>
      <c r="AE57" s="2"/>
      <c r="AI57" s="3"/>
    </row>
    <row r="58" spans="1:35" x14ac:dyDescent="0.25">
      <c r="A58" s="1" t="s">
        <v>230</v>
      </c>
      <c r="D58">
        <v>2.596774193548387</v>
      </c>
      <c r="G58" s="51"/>
      <c r="M58">
        <v>7022.63525390625</v>
      </c>
      <c r="N58">
        <v>7274.77783203125</v>
      </c>
      <c r="R58" s="49">
        <v>5</v>
      </c>
      <c r="U58" s="50">
        <v>0.5</v>
      </c>
      <c r="V58" s="50">
        <v>9.8999999999999999E-4</v>
      </c>
      <c r="W58" s="50">
        <v>4.3000000000000002E-5</v>
      </c>
      <c r="X58" s="50">
        <v>1.1908939999999999</v>
      </c>
      <c r="Y58" s="50">
        <v>0.9</v>
      </c>
      <c r="AA58" s="3">
        <v>58</v>
      </c>
      <c r="AD58" s="93" t="str">
        <f>REPLACE(INDEX(GroupVertices[Group], MATCH(Vertices[[#This Row],[Vertex]],GroupVertices[Vertex],0)),1,1,"")</f>
        <v>1</v>
      </c>
      <c r="AE58" s="2"/>
      <c r="AI58" s="3"/>
    </row>
    <row r="59" spans="1:35" x14ac:dyDescent="0.25">
      <c r="A59" s="1" t="s">
        <v>231</v>
      </c>
      <c r="D59">
        <v>2.596774193548387</v>
      </c>
      <c r="G59" s="51"/>
      <c r="M59">
        <v>8523.859375</v>
      </c>
      <c r="N59">
        <v>7824.484375</v>
      </c>
      <c r="R59" s="49">
        <v>5</v>
      </c>
      <c r="U59" s="50">
        <v>155</v>
      </c>
      <c r="V59" s="50">
        <v>9.8999999999999999E-4</v>
      </c>
      <c r="W59" s="50">
        <v>3.8999999999999999E-5</v>
      </c>
      <c r="X59" s="50">
        <v>1.2821560000000001</v>
      </c>
      <c r="Y59" s="50">
        <v>0.6</v>
      </c>
      <c r="AA59" s="3">
        <v>59</v>
      </c>
      <c r="AD59" s="93" t="str">
        <f>REPLACE(INDEX(GroupVertices[Group], MATCH(Vertices[[#This Row],[Vertex]],GroupVertices[Vertex],0)),1,1,"")</f>
        <v>1</v>
      </c>
      <c r="AE59" s="2"/>
      <c r="AI59" s="3"/>
    </row>
    <row r="60" spans="1:35" x14ac:dyDescent="0.25">
      <c r="A60" s="1" t="s">
        <v>232</v>
      </c>
      <c r="D60">
        <v>2.3225806451612905</v>
      </c>
      <c r="G60" s="51"/>
      <c r="M60">
        <v>5530.56787109375</v>
      </c>
      <c r="N60">
        <v>6155.3955078125</v>
      </c>
      <c r="R60" s="49">
        <v>4</v>
      </c>
      <c r="U60" s="50">
        <v>0</v>
      </c>
      <c r="V60" s="50">
        <v>9.8799999999999995E-4</v>
      </c>
      <c r="W60" s="50">
        <v>3.8000000000000002E-5</v>
      </c>
      <c r="X60" s="50">
        <v>0.96938500000000005</v>
      </c>
      <c r="Y60" s="50">
        <v>1</v>
      </c>
      <c r="AA60" s="3">
        <v>60</v>
      </c>
      <c r="AD60" s="93" t="str">
        <f>REPLACE(INDEX(GroupVertices[Group], MATCH(Vertices[[#This Row],[Vertex]],GroupVertices[Vertex],0)),1,1,"")</f>
        <v>1</v>
      </c>
      <c r="AE60" s="2"/>
      <c r="AI60" s="3"/>
    </row>
    <row r="61" spans="1:35" x14ac:dyDescent="0.25">
      <c r="A61" s="1" t="s">
        <v>233</v>
      </c>
      <c r="D61">
        <v>3.145161290322581</v>
      </c>
      <c r="G61" s="51"/>
      <c r="M61">
        <v>7326.03369140625</v>
      </c>
      <c r="N61">
        <v>6782.1103515625</v>
      </c>
      <c r="R61" s="49">
        <v>7</v>
      </c>
      <c r="U61" s="50">
        <v>308.5</v>
      </c>
      <c r="V61" s="50">
        <v>9.9200000000000004E-4</v>
      </c>
      <c r="W61" s="50">
        <v>4.5000000000000003E-5</v>
      </c>
      <c r="X61" s="50">
        <v>1.714663</v>
      </c>
      <c r="Y61" s="50">
        <v>0.47619047619047616</v>
      </c>
      <c r="AA61" s="3">
        <v>61</v>
      </c>
      <c r="AD61" s="93" t="str">
        <f>REPLACE(INDEX(GroupVertices[Group], MATCH(Vertices[[#This Row],[Vertex]],GroupVertices[Vertex],0)),1,1,"")</f>
        <v>1</v>
      </c>
      <c r="AE61" s="2"/>
      <c r="AI61" s="3"/>
    </row>
    <row r="62" spans="1:35" x14ac:dyDescent="0.25">
      <c r="A62" s="1" t="s">
        <v>234</v>
      </c>
      <c r="D62">
        <v>3.145161290322581</v>
      </c>
      <c r="G62" s="51"/>
      <c r="M62">
        <v>6665.25927734375</v>
      </c>
      <c r="N62">
        <v>7089.2138671875</v>
      </c>
      <c r="R62" s="49">
        <v>7</v>
      </c>
      <c r="U62" s="50">
        <v>1184.5</v>
      </c>
      <c r="V62" s="50">
        <v>1.16E-3</v>
      </c>
      <c r="W62" s="50">
        <v>1.2799999999999999E-4</v>
      </c>
      <c r="X62" s="50">
        <v>1.6987129999999999</v>
      </c>
      <c r="Y62" s="50">
        <v>0.47619047619047616</v>
      </c>
      <c r="AA62" s="3">
        <v>62</v>
      </c>
      <c r="AD62" s="93" t="str">
        <f>REPLACE(INDEX(GroupVertices[Group], MATCH(Vertices[[#This Row],[Vertex]],GroupVertices[Vertex],0)),1,1,"")</f>
        <v>1</v>
      </c>
      <c r="AE62" s="2"/>
      <c r="AI62" s="3"/>
    </row>
    <row r="63" spans="1:35" x14ac:dyDescent="0.25">
      <c r="A63" s="1" t="s">
        <v>235</v>
      </c>
      <c r="D63">
        <v>1.7741935483870968</v>
      </c>
      <c r="G63" s="51"/>
      <c r="M63">
        <v>3519.572021484375</v>
      </c>
      <c r="N63">
        <v>1235.1705322265625</v>
      </c>
      <c r="R63" s="49">
        <v>2</v>
      </c>
      <c r="U63" s="50">
        <v>0</v>
      </c>
      <c r="V63" s="50">
        <v>0.5</v>
      </c>
      <c r="W63" s="50">
        <v>0</v>
      </c>
      <c r="X63" s="50">
        <v>0.99999800000000005</v>
      </c>
      <c r="Y63" s="50">
        <v>1</v>
      </c>
      <c r="AA63" s="3">
        <v>63</v>
      </c>
      <c r="AD63" s="93" t="str">
        <f>REPLACE(INDEX(GroupVertices[Group], MATCH(Vertices[[#This Row],[Vertex]],GroupVertices[Vertex],0)),1,1,"")</f>
        <v>20</v>
      </c>
      <c r="AE63" s="2"/>
      <c r="AI63" s="3"/>
    </row>
    <row r="64" spans="1:35" x14ac:dyDescent="0.25">
      <c r="A64" s="1" t="s">
        <v>236</v>
      </c>
      <c r="D64">
        <v>1.7741935483870968</v>
      </c>
      <c r="G64" s="51"/>
      <c r="M64">
        <v>3519.572021484375</v>
      </c>
      <c r="N64">
        <v>1588.076416015625</v>
      </c>
      <c r="R64" s="49">
        <v>2</v>
      </c>
      <c r="U64" s="50">
        <v>0</v>
      </c>
      <c r="V64" s="50">
        <v>0.5</v>
      </c>
      <c r="W64" s="50">
        <v>0</v>
      </c>
      <c r="X64" s="50">
        <v>0.99999800000000005</v>
      </c>
      <c r="Y64" s="50">
        <v>1</v>
      </c>
      <c r="AA64" s="3">
        <v>64</v>
      </c>
      <c r="AD64" s="93" t="str">
        <f>REPLACE(INDEX(GroupVertices[Group], MATCH(Vertices[[#This Row],[Vertex]],GroupVertices[Vertex],0)),1,1,"")</f>
        <v>20</v>
      </c>
      <c r="AE64" s="2"/>
      <c r="AI64" s="3"/>
    </row>
    <row r="65" spans="1:35" x14ac:dyDescent="0.25">
      <c r="A65" s="1" t="s">
        <v>237</v>
      </c>
      <c r="D65">
        <v>1.7741935483870968</v>
      </c>
      <c r="G65" s="51"/>
      <c r="M65">
        <v>3918.01416015625</v>
      </c>
      <c r="N65">
        <v>1588.076416015625</v>
      </c>
      <c r="R65" s="49">
        <v>2</v>
      </c>
      <c r="U65" s="50">
        <v>0</v>
      </c>
      <c r="V65" s="50">
        <v>0.5</v>
      </c>
      <c r="W65" s="50">
        <v>0</v>
      </c>
      <c r="X65" s="50">
        <v>0.99999800000000005</v>
      </c>
      <c r="Y65" s="50">
        <v>1</v>
      </c>
      <c r="AA65" s="3">
        <v>65</v>
      </c>
      <c r="AD65" s="93" t="str">
        <f>REPLACE(INDEX(GroupVertices[Group], MATCH(Vertices[[#This Row],[Vertex]],GroupVertices[Vertex],0)),1,1,"")</f>
        <v>20</v>
      </c>
      <c r="AE65" s="2"/>
      <c r="AI65" s="3"/>
    </row>
    <row r="66" spans="1:35" x14ac:dyDescent="0.25">
      <c r="A66" s="1" t="s">
        <v>238</v>
      </c>
      <c r="D66">
        <v>3.967741935483871</v>
      </c>
      <c r="G66" s="51"/>
      <c r="M66">
        <v>5719.52099609375</v>
      </c>
      <c r="N66">
        <v>6772.0244140625</v>
      </c>
      <c r="R66" s="49">
        <v>10</v>
      </c>
      <c r="U66" s="50">
        <v>1052.666667</v>
      </c>
      <c r="V66" s="50">
        <v>1.642E-3</v>
      </c>
      <c r="W66" s="50">
        <v>2.6209E-2</v>
      </c>
      <c r="X66" s="50">
        <v>3.1438039999999998</v>
      </c>
      <c r="Y66" s="50">
        <v>8.8888888888888892E-2</v>
      </c>
      <c r="AA66" s="3">
        <v>66</v>
      </c>
      <c r="AD66" s="93" t="str">
        <f>REPLACE(INDEX(GroupVertices[Group], MATCH(Vertices[[#This Row],[Vertex]],GroupVertices[Vertex],0)),1,1,"")</f>
        <v>1</v>
      </c>
      <c r="AE66" s="2"/>
      <c r="AI66" s="3"/>
    </row>
    <row r="67" spans="1:35" x14ac:dyDescent="0.25">
      <c r="A67" s="1" t="s">
        <v>239</v>
      </c>
      <c r="D67">
        <v>2.0483870967741935</v>
      </c>
      <c r="G67" s="51"/>
      <c r="M67">
        <v>3593.141845703125</v>
      </c>
      <c r="N67">
        <v>6308.3720703125</v>
      </c>
      <c r="R67" s="49">
        <v>3</v>
      </c>
      <c r="U67" s="50">
        <v>12.5</v>
      </c>
      <c r="V67" s="50">
        <v>1.6230000000000001E-3</v>
      </c>
      <c r="W67" s="50">
        <v>2.1069000000000001E-2</v>
      </c>
      <c r="X67" s="50">
        <v>0.92341700000000004</v>
      </c>
      <c r="Y67" s="50">
        <v>0.66666666666666663</v>
      </c>
      <c r="AA67" s="3">
        <v>67</v>
      </c>
      <c r="AD67" s="93" t="str">
        <f>REPLACE(INDEX(GroupVertices[Group], MATCH(Vertices[[#This Row],[Vertex]],GroupVertices[Vertex],0)),1,1,"")</f>
        <v>1</v>
      </c>
      <c r="AE67" s="2"/>
      <c r="AI67" s="3"/>
    </row>
    <row r="68" spans="1:35" x14ac:dyDescent="0.25">
      <c r="A68" s="1" t="s">
        <v>240</v>
      </c>
      <c r="D68">
        <v>2.0483870967741935</v>
      </c>
      <c r="G68" s="51"/>
      <c r="M68">
        <v>8250.6650390625</v>
      </c>
      <c r="N68">
        <v>6732.30517578125</v>
      </c>
      <c r="R68" s="49">
        <v>3</v>
      </c>
      <c r="U68" s="50">
        <v>87.166667000000004</v>
      </c>
      <c r="V68" s="50">
        <v>1.3190000000000001E-3</v>
      </c>
      <c r="W68" s="50">
        <v>4.5500000000000002E-3</v>
      </c>
      <c r="X68" s="50">
        <v>1.0117160000000001</v>
      </c>
      <c r="Y68" s="50">
        <v>0.33333333333333331</v>
      </c>
      <c r="AA68" s="3">
        <v>68</v>
      </c>
      <c r="AD68" s="93" t="str">
        <f>REPLACE(INDEX(GroupVertices[Group], MATCH(Vertices[[#This Row],[Vertex]],GroupVertices[Vertex],0)),1,1,"")</f>
        <v>1</v>
      </c>
      <c r="AE68" s="2"/>
      <c r="AI68" s="3"/>
    </row>
    <row r="69" spans="1:35" x14ac:dyDescent="0.25">
      <c r="A69" s="1" t="s">
        <v>241</v>
      </c>
      <c r="D69">
        <v>1.5</v>
      </c>
      <c r="G69" s="51"/>
      <c r="M69">
        <v>9725.560546875</v>
      </c>
      <c r="N69">
        <v>8140.13623046875</v>
      </c>
      <c r="R69" s="49">
        <v>1</v>
      </c>
      <c r="U69" s="50">
        <v>0</v>
      </c>
      <c r="V69" s="50">
        <v>1.3090000000000001E-3</v>
      </c>
      <c r="W69" s="50">
        <v>3.8379999999999998E-3</v>
      </c>
      <c r="X69" s="50">
        <v>0.41722300000000001</v>
      </c>
      <c r="Y69" s="50">
        <v>0</v>
      </c>
      <c r="AA69" s="3">
        <v>69</v>
      </c>
      <c r="AD69" s="93" t="str">
        <f>REPLACE(INDEX(GroupVertices[Group], MATCH(Vertices[[#This Row],[Vertex]],GroupVertices[Vertex],0)),1,1,"")</f>
        <v>1</v>
      </c>
      <c r="AE69" s="2"/>
      <c r="AI69" s="3"/>
    </row>
    <row r="70" spans="1:35" x14ac:dyDescent="0.25">
      <c r="A70" s="1" t="s">
        <v>242</v>
      </c>
      <c r="D70">
        <v>1.7741935483870968</v>
      </c>
      <c r="G70" s="51"/>
      <c r="M70">
        <v>4748.74609375</v>
      </c>
      <c r="N70">
        <v>5590.9697265625</v>
      </c>
      <c r="R70" s="49">
        <v>2</v>
      </c>
      <c r="U70" s="50">
        <v>0</v>
      </c>
      <c r="V70" s="50">
        <v>1.3110000000000001E-3</v>
      </c>
      <c r="W70" s="50">
        <v>4.496E-3</v>
      </c>
      <c r="X70" s="50">
        <v>0.72560599999999997</v>
      </c>
      <c r="Y70" s="50">
        <v>1</v>
      </c>
      <c r="AA70" s="3">
        <v>70</v>
      </c>
      <c r="AD70" s="93" t="str">
        <f>REPLACE(INDEX(GroupVertices[Group], MATCH(Vertices[[#This Row],[Vertex]],GroupVertices[Vertex],0)),1,1,"")</f>
        <v>1</v>
      </c>
      <c r="AE70" s="2"/>
      <c r="AI70" s="3"/>
    </row>
    <row r="71" spans="1:35" x14ac:dyDescent="0.25">
      <c r="A71" s="1" t="s">
        <v>243</v>
      </c>
      <c r="D71">
        <v>2.596774193548387</v>
      </c>
      <c r="G71" s="51"/>
      <c r="M71">
        <v>4004.492431640625</v>
      </c>
      <c r="N71">
        <v>7073.7294921875</v>
      </c>
      <c r="R71" s="49">
        <v>5</v>
      </c>
      <c r="U71" s="50">
        <v>106.666667</v>
      </c>
      <c r="V71" s="50">
        <v>1.639E-3</v>
      </c>
      <c r="W71" s="50">
        <v>2.6061000000000001E-2</v>
      </c>
      <c r="X71" s="50">
        <v>1.4483889999999999</v>
      </c>
      <c r="Y71" s="50">
        <v>0.5</v>
      </c>
      <c r="AA71" s="3">
        <v>71</v>
      </c>
      <c r="AD71" s="93" t="str">
        <f>REPLACE(INDEX(GroupVertices[Group], MATCH(Vertices[[#This Row],[Vertex]],GroupVertices[Vertex],0)),1,1,"")</f>
        <v>1</v>
      </c>
      <c r="AE71" s="2"/>
      <c r="AI71" s="3"/>
    </row>
    <row r="72" spans="1:35" x14ac:dyDescent="0.25">
      <c r="A72" s="1" t="s">
        <v>244</v>
      </c>
      <c r="D72">
        <v>1.7741935483870968</v>
      </c>
      <c r="G72" s="51"/>
      <c r="M72">
        <v>1960.5572509765625</v>
      </c>
      <c r="N72">
        <v>6249.54833984375</v>
      </c>
      <c r="R72" s="49">
        <v>2</v>
      </c>
      <c r="U72" s="50">
        <v>0</v>
      </c>
      <c r="V72" s="50">
        <v>1.325E-3</v>
      </c>
      <c r="W72" s="50">
        <v>7.6540000000000002E-3</v>
      </c>
      <c r="X72" s="50">
        <v>0.66344899999999996</v>
      </c>
      <c r="Y72" s="50">
        <v>1</v>
      </c>
      <c r="AA72" s="3">
        <v>72</v>
      </c>
      <c r="AD72" s="93" t="str">
        <f>REPLACE(INDEX(GroupVertices[Group], MATCH(Vertices[[#This Row],[Vertex]],GroupVertices[Vertex],0)),1,1,"")</f>
        <v>1</v>
      </c>
      <c r="AE72" s="2"/>
      <c r="AI72" s="3"/>
    </row>
    <row r="73" spans="1:35" x14ac:dyDescent="0.25">
      <c r="A73" s="1" t="s">
        <v>245</v>
      </c>
      <c r="D73">
        <v>1.5</v>
      </c>
      <c r="G73" s="51"/>
      <c r="M73">
        <v>7828.85400390625</v>
      </c>
      <c r="N73">
        <v>7034.72265625</v>
      </c>
      <c r="R73" s="49">
        <v>1</v>
      </c>
      <c r="U73" s="50">
        <v>0</v>
      </c>
      <c r="V73" s="50">
        <v>1.3090000000000001E-3</v>
      </c>
      <c r="W73" s="50">
        <v>3.8379999999999998E-3</v>
      </c>
      <c r="X73" s="50">
        <v>0.41722300000000001</v>
      </c>
      <c r="Y73" s="50">
        <v>0</v>
      </c>
      <c r="AA73" s="3">
        <v>73</v>
      </c>
      <c r="AD73" s="93" t="str">
        <f>REPLACE(INDEX(GroupVertices[Group], MATCH(Vertices[[#This Row],[Vertex]],GroupVertices[Vertex],0)),1,1,"")</f>
        <v>1</v>
      </c>
      <c r="AE73" s="2"/>
      <c r="AI73" s="3"/>
    </row>
    <row r="74" spans="1:35" x14ac:dyDescent="0.25">
      <c r="A74" s="1" t="s">
        <v>246</v>
      </c>
      <c r="D74">
        <v>1.5</v>
      </c>
      <c r="G74" s="51"/>
      <c r="M74">
        <v>2485.3310546875</v>
      </c>
      <c r="N74">
        <v>6363.7138671875</v>
      </c>
      <c r="R74" s="49">
        <v>1</v>
      </c>
      <c r="U74" s="50">
        <v>0</v>
      </c>
      <c r="V74" s="50">
        <v>1.3090000000000001E-3</v>
      </c>
      <c r="W74" s="50">
        <v>3.8379999999999998E-3</v>
      </c>
      <c r="X74" s="50">
        <v>0.41722300000000001</v>
      </c>
      <c r="Y74" s="50">
        <v>0</v>
      </c>
      <c r="AA74" s="3">
        <v>74</v>
      </c>
      <c r="AD74" s="93" t="str">
        <f>REPLACE(INDEX(GroupVertices[Group], MATCH(Vertices[[#This Row],[Vertex]],GroupVertices[Vertex],0)),1,1,"")</f>
        <v>1</v>
      </c>
      <c r="AE74" s="2"/>
      <c r="AI74" s="3"/>
    </row>
    <row r="75" spans="1:35" x14ac:dyDescent="0.25">
      <c r="A75" s="1" t="s">
        <v>247</v>
      </c>
      <c r="D75">
        <v>1.7741935483870968</v>
      </c>
      <c r="G75" s="51"/>
      <c r="M75">
        <v>7001.388671875</v>
      </c>
      <c r="N75">
        <v>7457.90087890625</v>
      </c>
      <c r="R75" s="49">
        <v>2</v>
      </c>
      <c r="U75" s="50">
        <v>0</v>
      </c>
      <c r="V75" s="50">
        <v>1.3110000000000001E-3</v>
      </c>
      <c r="W75" s="50">
        <v>4.496E-3</v>
      </c>
      <c r="X75" s="50">
        <v>0.72560599999999997</v>
      </c>
      <c r="Y75" s="50">
        <v>1</v>
      </c>
      <c r="AA75" s="3">
        <v>75</v>
      </c>
      <c r="AD75" s="93" t="str">
        <f>REPLACE(INDEX(GroupVertices[Group], MATCH(Vertices[[#This Row],[Vertex]],GroupVertices[Vertex],0)),1,1,"")</f>
        <v>1</v>
      </c>
      <c r="AE75" s="2"/>
      <c r="AI75" s="3"/>
    </row>
    <row r="76" spans="1:35" x14ac:dyDescent="0.25">
      <c r="A76" s="1" t="s">
        <v>248</v>
      </c>
      <c r="D76">
        <v>10</v>
      </c>
      <c r="G76" s="51"/>
      <c r="M76">
        <v>4599.66845703125</v>
      </c>
      <c r="N76">
        <v>7819.42431640625</v>
      </c>
      <c r="R76" s="49">
        <v>32</v>
      </c>
      <c r="U76" s="50">
        <v>8940</v>
      </c>
      <c r="V76" s="50">
        <v>2.114E-3</v>
      </c>
      <c r="W76" s="50">
        <v>9.9132999999999999E-2</v>
      </c>
      <c r="X76" s="50">
        <v>8.9088309999999993</v>
      </c>
      <c r="Y76" s="50">
        <v>5.040322580645161E-2</v>
      </c>
      <c r="AA76" s="3">
        <v>76</v>
      </c>
      <c r="AD76" s="93" t="str">
        <f>REPLACE(INDEX(GroupVertices[Group], MATCH(Vertices[[#This Row],[Vertex]],GroupVertices[Vertex],0)),1,1,"")</f>
        <v>1</v>
      </c>
      <c r="AE76" s="2"/>
      <c r="AI76" s="3"/>
    </row>
    <row r="77" spans="1:35" x14ac:dyDescent="0.25">
      <c r="A77" s="1" t="s">
        <v>249</v>
      </c>
      <c r="D77">
        <v>1.5</v>
      </c>
      <c r="G77" s="51"/>
      <c r="M77">
        <v>6963.25048828125</v>
      </c>
      <c r="N77">
        <v>3823.14697265625</v>
      </c>
      <c r="R77" s="49">
        <v>1</v>
      </c>
      <c r="U77" s="50">
        <v>0</v>
      </c>
      <c r="V77" s="50">
        <v>1</v>
      </c>
      <c r="W77" s="50">
        <v>0</v>
      </c>
      <c r="X77" s="50">
        <v>0.99999800000000005</v>
      </c>
      <c r="Y77" s="50">
        <v>0</v>
      </c>
      <c r="AA77" s="3">
        <v>77</v>
      </c>
      <c r="AD77" s="93" t="str">
        <f>REPLACE(INDEX(GroupVertices[Group], MATCH(Vertices[[#This Row],[Vertex]],GroupVertices[Vertex],0)),1,1,"")</f>
        <v>46</v>
      </c>
      <c r="AE77" s="2"/>
      <c r="AI77" s="3"/>
    </row>
    <row r="78" spans="1:35" x14ac:dyDescent="0.25">
      <c r="A78" s="1" t="s">
        <v>250</v>
      </c>
      <c r="D78">
        <v>1.5</v>
      </c>
      <c r="G78" s="51"/>
      <c r="M78">
        <v>6963.25048828125</v>
      </c>
      <c r="N78">
        <v>4087.826416015625</v>
      </c>
      <c r="R78" s="49">
        <v>1</v>
      </c>
      <c r="U78" s="50">
        <v>0</v>
      </c>
      <c r="V78" s="50">
        <v>1</v>
      </c>
      <c r="W78" s="50">
        <v>0</v>
      </c>
      <c r="X78" s="50">
        <v>0.99999800000000005</v>
      </c>
      <c r="Y78" s="50">
        <v>0</v>
      </c>
      <c r="AA78" s="3">
        <v>78</v>
      </c>
      <c r="AD78" s="93" t="str">
        <f>REPLACE(INDEX(GroupVertices[Group], MATCH(Vertices[[#This Row],[Vertex]],GroupVertices[Vertex],0)),1,1,"")</f>
        <v>46</v>
      </c>
      <c r="AE78" s="2"/>
      <c r="AI78" s="3"/>
    </row>
    <row r="79" spans="1:35" x14ac:dyDescent="0.25">
      <c r="A79" s="1" t="s">
        <v>251</v>
      </c>
      <c r="D79">
        <v>1.5</v>
      </c>
      <c r="G79" s="51"/>
      <c r="M79">
        <v>4558.927734375</v>
      </c>
      <c r="N79">
        <v>9574.8876953125</v>
      </c>
      <c r="R79" s="49">
        <v>1</v>
      </c>
      <c r="U79" s="50">
        <v>0</v>
      </c>
      <c r="V79" s="50">
        <v>1.379E-3</v>
      </c>
      <c r="W79" s="50">
        <v>8.4500000000000005E-4</v>
      </c>
      <c r="X79" s="50">
        <v>0.40771600000000002</v>
      </c>
      <c r="Y79" s="50">
        <v>0</v>
      </c>
      <c r="AA79" s="3">
        <v>79</v>
      </c>
      <c r="AD79" s="93" t="str">
        <f>REPLACE(INDEX(GroupVertices[Group], MATCH(Vertices[[#This Row],[Vertex]],GroupVertices[Vertex],0)),1,1,"")</f>
        <v>1</v>
      </c>
      <c r="AE79" s="2"/>
      <c r="AI79" s="3"/>
    </row>
    <row r="80" spans="1:35" x14ac:dyDescent="0.25">
      <c r="A80" s="1" t="s">
        <v>252</v>
      </c>
      <c r="D80">
        <v>1.7741935483870968</v>
      </c>
      <c r="G80" s="51"/>
      <c r="M80">
        <v>3519.572021484375</v>
      </c>
      <c r="N80">
        <v>2121.111328125</v>
      </c>
      <c r="R80" s="49">
        <v>2</v>
      </c>
      <c r="U80" s="50">
        <v>0</v>
      </c>
      <c r="V80" s="50">
        <v>0.5</v>
      </c>
      <c r="W80" s="50">
        <v>0</v>
      </c>
      <c r="X80" s="50">
        <v>0.99999800000000005</v>
      </c>
      <c r="Y80" s="50">
        <v>1</v>
      </c>
      <c r="AA80" s="3">
        <v>80</v>
      </c>
      <c r="AD80" s="93" t="str">
        <f>REPLACE(INDEX(GroupVertices[Group], MATCH(Vertices[[#This Row],[Vertex]],GroupVertices[Vertex],0)),1,1,"")</f>
        <v>21</v>
      </c>
      <c r="AE80" s="2"/>
      <c r="AI80" s="3"/>
    </row>
    <row r="81" spans="1:35" x14ac:dyDescent="0.25">
      <c r="A81" s="1" t="s">
        <v>253</v>
      </c>
      <c r="D81">
        <v>1.7741935483870968</v>
      </c>
      <c r="G81" s="51"/>
      <c r="M81">
        <v>3519.572021484375</v>
      </c>
      <c r="N81">
        <v>2481.369384765625</v>
      </c>
      <c r="R81" s="49">
        <v>2</v>
      </c>
      <c r="U81" s="50">
        <v>0</v>
      </c>
      <c r="V81" s="50">
        <v>0.5</v>
      </c>
      <c r="W81" s="50">
        <v>0</v>
      </c>
      <c r="X81" s="50">
        <v>0.99999800000000005</v>
      </c>
      <c r="Y81" s="50">
        <v>1</v>
      </c>
      <c r="AA81" s="3">
        <v>81</v>
      </c>
      <c r="AD81" s="93" t="str">
        <f>REPLACE(INDEX(GroupVertices[Group], MATCH(Vertices[[#This Row],[Vertex]],GroupVertices[Vertex],0)),1,1,"")</f>
        <v>21</v>
      </c>
      <c r="AE81" s="2"/>
      <c r="AI81" s="3"/>
    </row>
    <row r="82" spans="1:35" x14ac:dyDescent="0.25">
      <c r="A82" s="1" t="s">
        <v>254</v>
      </c>
      <c r="D82">
        <v>1.7741935483870968</v>
      </c>
      <c r="G82" s="51"/>
      <c r="M82">
        <v>3918.01416015625</v>
      </c>
      <c r="N82">
        <v>2481.369384765625</v>
      </c>
      <c r="R82" s="49">
        <v>2</v>
      </c>
      <c r="U82" s="50">
        <v>0</v>
      </c>
      <c r="V82" s="50">
        <v>0.5</v>
      </c>
      <c r="W82" s="50">
        <v>0</v>
      </c>
      <c r="X82" s="50">
        <v>0.99999800000000005</v>
      </c>
      <c r="Y82" s="50">
        <v>1</v>
      </c>
      <c r="AA82" s="3">
        <v>82</v>
      </c>
      <c r="AD82" s="93" t="str">
        <f>REPLACE(INDEX(GroupVertices[Group], MATCH(Vertices[[#This Row],[Vertex]],GroupVertices[Vertex],0)),1,1,"")</f>
        <v>21</v>
      </c>
      <c r="AE82" s="2"/>
      <c r="AI82" s="3"/>
    </row>
    <row r="83" spans="1:35" x14ac:dyDescent="0.25">
      <c r="A83" s="1" t="s">
        <v>255</v>
      </c>
      <c r="D83">
        <v>2.596774193548387</v>
      </c>
      <c r="G83" s="51"/>
      <c r="M83">
        <v>2962.40625</v>
      </c>
      <c r="N83">
        <v>7154.87109375</v>
      </c>
      <c r="R83" s="49">
        <v>5</v>
      </c>
      <c r="U83" s="50">
        <v>308</v>
      </c>
      <c r="V83" s="50">
        <v>1.6080000000000001E-3</v>
      </c>
      <c r="W83" s="50">
        <v>2.4333E-2</v>
      </c>
      <c r="X83" s="50">
        <v>1.442326</v>
      </c>
      <c r="Y83" s="50">
        <v>0.4</v>
      </c>
      <c r="AA83" s="3">
        <v>83</v>
      </c>
      <c r="AD83" s="93" t="str">
        <f>REPLACE(INDEX(GroupVertices[Group], MATCH(Vertices[[#This Row],[Vertex]],GroupVertices[Vertex],0)),1,1,"")</f>
        <v>1</v>
      </c>
      <c r="AE83" s="2"/>
      <c r="AI83" s="3"/>
    </row>
    <row r="84" spans="1:35" x14ac:dyDescent="0.25">
      <c r="A84" s="1" t="s">
        <v>256</v>
      </c>
      <c r="D84">
        <v>1.7741935483870968</v>
      </c>
      <c r="G84" s="51"/>
      <c r="M84">
        <v>1483.69287109375</v>
      </c>
      <c r="N84">
        <v>5501.65380859375</v>
      </c>
      <c r="R84" s="49">
        <v>2</v>
      </c>
      <c r="U84" s="50">
        <v>0</v>
      </c>
      <c r="V84" s="50">
        <v>1.289E-3</v>
      </c>
      <c r="W84" s="50">
        <v>4.1749999999999999E-3</v>
      </c>
      <c r="X84" s="50">
        <v>0.68729600000000002</v>
      </c>
      <c r="Y84" s="50">
        <v>1</v>
      </c>
      <c r="AA84" s="3">
        <v>84</v>
      </c>
      <c r="AD84" s="93" t="str">
        <f>REPLACE(INDEX(GroupVertices[Group], MATCH(Vertices[[#This Row],[Vertex]],GroupVertices[Vertex],0)),1,1,"")</f>
        <v>1</v>
      </c>
      <c r="AE84" s="2"/>
      <c r="AI84" s="3"/>
    </row>
    <row r="85" spans="1:35" x14ac:dyDescent="0.25">
      <c r="A85" s="1" t="s">
        <v>257</v>
      </c>
      <c r="D85">
        <v>1.7741935483870968</v>
      </c>
      <c r="G85" s="51"/>
      <c r="M85">
        <v>3935.5166015625</v>
      </c>
      <c r="N85">
        <v>5639.3818359375</v>
      </c>
      <c r="R85" s="49">
        <v>2</v>
      </c>
      <c r="U85" s="50">
        <v>0</v>
      </c>
      <c r="V85" s="50">
        <v>1.289E-3</v>
      </c>
      <c r="W85" s="50">
        <v>4.1749999999999999E-3</v>
      </c>
      <c r="X85" s="50">
        <v>0.68729600000000002</v>
      </c>
      <c r="Y85" s="50">
        <v>1</v>
      </c>
      <c r="AA85" s="3">
        <v>85</v>
      </c>
      <c r="AD85" s="93" t="str">
        <f>REPLACE(INDEX(GroupVertices[Group], MATCH(Vertices[[#This Row],[Vertex]],GroupVertices[Vertex],0)),1,1,"")</f>
        <v>1</v>
      </c>
      <c r="AE85" s="2"/>
      <c r="AI85" s="3"/>
    </row>
    <row r="86" spans="1:35" x14ac:dyDescent="0.25">
      <c r="A86" s="1" t="s">
        <v>258</v>
      </c>
      <c r="D86">
        <v>2.870967741935484</v>
      </c>
      <c r="G86" s="51"/>
      <c r="M86">
        <v>4018.962890625</v>
      </c>
      <c r="N86">
        <v>8209.7421875</v>
      </c>
      <c r="R86" s="49">
        <v>6</v>
      </c>
      <c r="U86" s="50">
        <v>22</v>
      </c>
      <c r="V86" s="50">
        <v>1.6310000000000001E-3</v>
      </c>
      <c r="W86" s="50">
        <v>3.5418999999999999E-2</v>
      </c>
      <c r="X86" s="50">
        <v>1.6086609999999999</v>
      </c>
      <c r="Y86" s="50">
        <v>0.6</v>
      </c>
      <c r="AA86" s="3">
        <v>86</v>
      </c>
      <c r="AD86" s="93" t="str">
        <f>REPLACE(INDEX(GroupVertices[Group], MATCH(Vertices[[#This Row],[Vertex]],GroupVertices[Vertex],0)),1,1,"")</f>
        <v>1</v>
      </c>
      <c r="AE86" s="2"/>
      <c r="AI86" s="3"/>
    </row>
    <row r="87" spans="1:35" x14ac:dyDescent="0.25">
      <c r="A87" s="1" t="s">
        <v>259</v>
      </c>
      <c r="D87">
        <v>2.0483870967741935</v>
      </c>
      <c r="G87" s="51"/>
      <c r="M87">
        <v>4965.39599609375</v>
      </c>
      <c r="N87">
        <v>9058.84765625</v>
      </c>
      <c r="R87" s="49">
        <v>3</v>
      </c>
      <c r="U87" s="50">
        <v>0</v>
      </c>
      <c r="V87" s="50">
        <v>1.603E-3</v>
      </c>
      <c r="W87" s="50">
        <v>2.3266999999999999E-2</v>
      </c>
      <c r="X87" s="50">
        <v>0.85972999999999999</v>
      </c>
      <c r="Y87" s="50">
        <v>1</v>
      </c>
      <c r="AA87" s="3">
        <v>87</v>
      </c>
      <c r="AD87" s="93" t="str">
        <f>REPLACE(INDEX(GroupVertices[Group], MATCH(Vertices[[#This Row],[Vertex]],GroupVertices[Vertex],0)),1,1,"")</f>
        <v>1</v>
      </c>
      <c r="AE87" s="2"/>
      <c r="AI87" s="3"/>
    </row>
    <row r="88" spans="1:35" x14ac:dyDescent="0.25">
      <c r="A88" s="1" t="s">
        <v>260</v>
      </c>
      <c r="D88">
        <v>1.7741935483870968</v>
      </c>
      <c r="G88" s="51"/>
      <c r="M88">
        <v>7875.15185546875</v>
      </c>
      <c r="N88">
        <v>5576.904296875</v>
      </c>
      <c r="R88" s="49">
        <v>2</v>
      </c>
      <c r="U88" s="50">
        <v>0</v>
      </c>
      <c r="V88" s="50">
        <v>8.61E-4</v>
      </c>
      <c r="W88" s="50">
        <v>7.9999999999999996E-6</v>
      </c>
      <c r="X88" s="50">
        <v>0.62297199999999997</v>
      </c>
      <c r="Y88" s="50">
        <v>1</v>
      </c>
      <c r="AA88" s="3">
        <v>88</v>
      </c>
      <c r="AD88" s="93" t="str">
        <f>REPLACE(INDEX(GroupVertices[Group], MATCH(Vertices[[#This Row],[Vertex]],GroupVertices[Vertex],0)),1,1,"")</f>
        <v>1</v>
      </c>
      <c r="AE88" s="2"/>
      <c r="AI88" s="3"/>
    </row>
    <row r="89" spans="1:35" x14ac:dyDescent="0.25">
      <c r="A89" s="1" t="s">
        <v>261</v>
      </c>
      <c r="D89">
        <v>1.7741935483870968</v>
      </c>
      <c r="G89" s="51"/>
      <c r="M89">
        <v>6537.92333984375</v>
      </c>
      <c r="N89">
        <v>5843.73583984375</v>
      </c>
      <c r="R89" s="49">
        <v>2</v>
      </c>
      <c r="U89" s="50">
        <v>0</v>
      </c>
      <c r="V89" s="50">
        <v>8.61E-4</v>
      </c>
      <c r="W89" s="50">
        <v>7.9999999999999996E-6</v>
      </c>
      <c r="X89" s="50">
        <v>0.62297199999999997</v>
      </c>
      <c r="Y89" s="50">
        <v>1</v>
      </c>
      <c r="AA89" s="3">
        <v>89</v>
      </c>
      <c r="AD89" s="93" t="str">
        <f>REPLACE(INDEX(GroupVertices[Group], MATCH(Vertices[[#This Row],[Vertex]],GroupVertices[Vertex],0)),1,1,"")</f>
        <v>1</v>
      </c>
      <c r="AE89" s="2"/>
      <c r="AI89" s="3"/>
    </row>
    <row r="90" spans="1:35" x14ac:dyDescent="0.25">
      <c r="A90" s="1" t="s">
        <v>262</v>
      </c>
      <c r="D90">
        <v>1.7741935483870968</v>
      </c>
      <c r="G90" s="51"/>
      <c r="M90">
        <v>4567.8544921875</v>
      </c>
      <c r="N90">
        <v>4551.015625</v>
      </c>
      <c r="R90" s="49">
        <v>2</v>
      </c>
      <c r="U90" s="50">
        <v>1</v>
      </c>
      <c r="V90" s="50">
        <v>0.5</v>
      </c>
      <c r="W90" s="50">
        <v>0</v>
      </c>
      <c r="X90" s="50">
        <v>1.459457</v>
      </c>
      <c r="Y90" s="50">
        <v>0</v>
      </c>
      <c r="AA90" s="3">
        <v>90</v>
      </c>
      <c r="AD90" s="93" t="str">
        <f>REPLACE(INDEX(GroupVertices[Group], MATCH(Vertices[[#This Row],[Vertex]],GroupVertices[Vertex],0)),1,1,"")</f>
        <v>22</v>
      </c>
      <c r="AE90" s="2"/>
      <c r="AI90" s="3"/>
    </row>
    <row r="91" spans="1:35" x14ac:dyDescent="0.25">
      <c r="A91" s="1" t="s">
        <v>263</v>
      </c>
      <c r="D91">
        <v>1.5</v>
      </c>
      <c r="G91" s="51"/>
      <c r="M91">
        <v>4567.8544921875</v>
      </c>
      <c r="N91">
        <v>4859.80810546875</v>
      </c>
      <c r="R91" s="49">
        <v>1</v>
      </c>
      <c r="U91" s="50">
        <v>0</v>
      </c>
      <c r="V91" s="50">
        <v>0.33333299999999999</v>
      </c>
      <c r="W91" s="50">
        <v>0</v>
      </c>
      <c r="X91" s="50">
        <v>0.77026899999999998</v>
      </c>
      <c r="Y91" s="50">
        <v>0</v>
      </c>
      <c r="AA91" s="3">
        <v>91</v>
      </c>
      <c r="AD91" s="93" t="str">
        <f>REPLACE(INDEX(GroupVertices[Group], MATCH(Vertices[[#This Row],[Vertex]],GroupVertices[Vertex],0)),1,1,"")</f>
        <v>22</v>
      </c>
      <c r="AE91" s="2"/>
      <c r="AI91" s="3"/>
    </row>
    <row r="92" spans="1:35" x14ac:dyDescent="0.25">
      <c r="A92" s="1" t="s">
        <v>264</v>
      </c>
      <c r="D92">
        <v>1.5</v>
      </c>
      <c r="G92" s="51"/>
      <c r="M92">
        <v>5013.72998046875</v>
      </c>
      <c r="N92">
        <v>4859.80810546875</v>
      </c>
      <c r="R92" s="49">
        <v>1</v>
      </c>
      <c r="U92" s="50">
        <v>0</v>
      </c>
      <c r="V92" s="50">
        <v>0.33333299999999999</v>
      </c>
      <c r="W92" s="50">
        <v>0</v>
      </c>
      <c r="X92" s="50">
        <v>0.77026899999999998</v>
      </c>
      <c r="Y92" s="50">
        <v>0</v>
      </c>
      <c r="AA92" s="3">
        <v>92</v>
      </c>
      <c r="AD92" s="93" t="str">
        <f>REPLACE(INDEX(GroupVertices[Group], MATCH(Vertices[[#This Row],[Vertex]],GroupVertices[Vertex],0)),1,1,"")</f>
        <v>22</v>
      </c>
      <c r="AE92" s="2"/>
      <c r="AI92" s="3"/>
    </row>
    <row r="93" spans="1:35" x14ac:dyDescent="0.25">
      <c r="A93" s="1" t="s">
        <v>265</v>
      </c>
      <c r="D93">
        <v>1.5</v>
      </c>
      <c r="G93" s="51"/>
      <c r="M93">
        <v>5711.00390625</v>
      </c>
      <c r="N93">
        <v>2411.5234375</v>
      </c>
      <c r="R93" s="49">
        <v>1</v>
      </c>
      <c r="U93" s="50">
        <v>0</v>
      </c>
      <c r="V93" s="50">
        <v>1</v>
      </c>
      <c r="W93" s="50">
        <v>0</v>
      </c>
      <c r="X93" s="50">
        <v>0.99999800000000005</v>
      </c>
      <c r="Y93" s="50">
        <v>0</v>
      </c>
      <c r="AA93" s="3">
        <v>93</v>
      </c>
      <c r="AD93" s="93" t="str">
        <f>REPLACE(INDEX(GroupVertices[Group], MATCH(Vertices[[#This Row],[Vertex]],GroupVertices[Vertex],0)),1,1,"")</f>
        <v>43</v>
      </c>
      <c r="AE93" s="2"/>
      <c r="AI93" s="3"/>
    </row>
    <row r="94" spans="1:35" x14ac:dyDescent="0.25">
      <c r="A94" s="1" t="s">
        <v>266</v>
      </c>
      <c r="D94">
        <v>1.5</v>
      </c>
      <c r="G94" s="51"/>
      <c r="M94">
        <v>5711.00390625</v>
      </c>
      <c r="N94">
        <v>2676.202880859375</v>
      </c>
      <c r="R94" s="49">
        <v>1</v>
      </c>
      <c r="U94" s="50">
        <v>0</v>
      </c>
      <c r="V94" s="50">
        <v>1</v>
      </c>
      <c r="W94" s="50">
        <v>0</v>
      </c>
      <c r="X94" s="50">
        <v>0.99999800000000005</v>
      </c>
      <c r="Y94" s="50">
        <v>0</v>
      </c>
      <c r="AA94" s="3">
        <v>94</v>
      </c>
      <c r="AD94" s="93" t="str">
        <f>REPLACE(INDEX(GroupVertices[Group], MATCH(Vertices[[#This Row],[Vertex]],GroupVertices[Vertex],0)),1,1,"")</f>
        <v>43</v>
      </c>
      <c r="AE94" s="2"/>
      <c r="AI94" s="3"/>
    </row>
    <row r="95" spans="1:35" x14ac:dyDescent="0.25">
      <c r="A95" s="1" t="s">
        <v>267</v>
      </c>
      <c r="D95">
        <v>2.0483870967741935</v>
      </c>
      <c r="G95" s="51"/>
      <c r="M95">
        <v>5833.47509765625</v>
      </c>
      <c r="N95">
        <v>6503.66015625</v>
      </c>
      <c r="R95" s="49">
        <v>3</v>
      </c>
      <c r="U95" s="50">
        <v>0</v>
      </c>
      <c r="V95" s="50">
        <v>1.616E-3</v>
      </c>
      <c r="W95" s="50">
        <v>2.1735999999999998E-2</v>
      </c>
      <c r="X95" s="50">
        <v>0.89254</v>
      </c>
      <c r="Y95" s="50">
        <v>1</v>
      </c>
      <c r="AA95" s="3">
        <v>95</v>
      </c>
      <c r="AD95" s="93" t="str">
        <f>REPLACE(INDEX(GroupVertices[Group], MATCH(Vertices[[#This Row],[Vertex]],GroupVertices[Vertex],0)),1,1,"")</f>
        <v>1</v>
      </c>
      <c r="AE95" s="2"/>
      <c r="AI95" s="3"/>
    </row>
    <row r="96" spans="1:35" x14ac:dyDescent="0.25">
      <c r="A96" s="1" t="s">
        <v>268</v>
      </c>
      <c r="D96">
        <v>2.870967741935484</v>
      </c>
      <c r="G96" s="51"/>
      <c r="M96">
        <v>4969.1005859375</v>
      </c>
      <c r="N96">
        <v>8373.05078125</v>
      </c>
      <c r="R96" s="49">
        <v>6</v>
      </c>
      <c r="U96" s="50">
        <v>905</v>
      </c>
      <c r="V96" s="50">
        <v>1.6310000000000001E-3</v>
      </c>
      <c r="W96" s="50">
        <v>2.3234999999999999E-2</v>
      </c>
      <c r="X96" s="50">
        <v>1.8329880000000001</v>
      </c>
      <c r="Y96" s="50">
        <v>0.26666666666666666</v>
      </c>
      <c r="AA96" s="3">
        <v>96</v>
      </c>
      <c r="AD96" s="93" t="str">
        <f>REPLACE(INDEX(GroupVertices[Group], MATCH(Vertices[[#This Row],[Vertex]],GroupVertices[Vertex],0)),1,1,"")</f>
        <v>1</v>
      </c>
      <c r="AE96" s="2"/>
      <c r="AI96" s="3"/>
    </row>
    <row r="97" spans="1:35" x14ac:dyDescent="0.25">
      <c r="A97" s="1" t="s">
        <v>269</v>
      </c>
      <c r="D97">
        <v>2.3225806451612905</v>
      </c>
      <c r="G97" s="51"/>
      <c r="M97">
        <v>1353.969482421875</v>
      </c>
      <c r="N97">
        <v>7621.53076171875</v>
      </c>
      <c r="R97" s="49">
        <v>4</v>
      </c>
      <c r="U97" s="50">
        <v>308</v>
      </c>
      <c r="V97" s="50">
        <v>1.6050000000000001E-3</v>
      </c>
      <c r="W97" s="50">
        <v>1.8533000000000001E-2</v>
      </c>
      <c r="X97" s="50">
        <v>1.268483</v>
      </c>
      <c r="Y97" s="50">
        <v>0.33333333333333331</v>
      </c>
      <c r="AA97" s="3">
        <v>97</v>
      </c>
      <c r="AD97" s="93" t="str">
        <f>REPLACE(INDEX(GroupVertices[Group], MATCH(Vertices[[#This Row],[Vertex]],GroupVertices[Vertex],0)),1,1,"")</f>
        <v>1</v>
      </c>
      <c r="AE97" s="2"/>
      <c r="AI97" s="3"/>
    </row>
    <row r="98" spans="1:35" x14ac:dyDescent="0.25">
      <c r="A98" s="1" t="s">
        <v>270</v>
      </c>
      <c r="D98">
        <v>1.7741935483870968</v>
      </c>
      <c r="G98" s="51"/>
      <c r="M98">
        <v>2574.573486328125</v>
      </c>
      <c r="N98">
        <v>6738.2080078125</v>
      </c>
      <c r="R98" s="49">
        <v>2</v>
      </c>
      <c r="U98" s="50">
        <v>0</v>
      </c>
      <c r="V98" s="50">
        <v>1.3090000000000001E-3</v>
      </c>
      <c r="W98" s="50">
        <v>5.5950000000000001E-3</v>
      </c>
      <c r="X98" s="50">
        <v>0.71087999999999996</v>
      </c>
      <c r="Y98" s="50">
        <v>1</v>
      </c>
      <c r="AA98" s="3">
        <v>98</v>
      </c>
      <c r="AD98" s="93" t="str">
        <f>REPLACE(INDEX(GroupVertices[Group], MATCH(Vertices[[#This Row],[Vertex]],GroupVertices[Vertex],0)),1,1,"")</f>
        <v>1</v>
      </c>
      <c r="AE98" s="2"/>
      <c r="AI98" s="3"/>
    </row>
    <row r="99" spans="1:35" x14ac:dyDescent="0.25">
      <c r="A99" s="1" t="s">
        <v>271</v>
      </c>
      <c r="D99">
        <v>3.693548387096774</v>
      </c>
      <c r="G99" s="51"/>
      <c r="M99">
        <v>5542.1650390625</v>
      </c>
      <c r="N99">
        <v>7618.55810546875</v>
      </c>
      <c r="R99" s="49">
        <v>9</v>
      </c>
      <c r="U99" s="50">
        <v>1060</v>
      </c>
      <c r="V99" s="50">
        <v>1.639E-3</v>
      </c>
      <c r="W99" s="50">
        <v>3.2612000000000002E-2</v>
      </c>
      <c r="X99" s="50">
        <v>2.73977</v>
      </c>
      <c r="Y99" s="50">
        <v>0.19444444444444445</v>
      </c>
      <c r="AA99" s="3">
        <v>99</v>
      </c>
      <c r="AD99" s="93" t="str">
        <f>REPLACE(INDEX(GroupVertices[Group], MATCH(Vertices[[#This Row],[Vertex]],GroupVertices[Vertex],0)),1,1,"")</f>
        <v>1</v>
      </c>
      <c r="AE99" s="2"/>
      <c r="AI99" s="3"/>
    </row>
    <row r="100" spans="1:35" x14ac:dyDescent="0.25">
      <c r="A100" s="1" t="s">
        <v>272</v>
      </c>
      <c r="D100">
        <v>1.7741935483870968</v>
      </c>
      <c r="G100" s="51"/>
      <c r="M100">
        <v>2786.091796875</v>
      </c>
      <c r="N100">
        <v>7557.02490234375</v>
      </c>
      <c r="R100" s="49">
        <v>2</v>
      </c>
      <c r="U100" s="50">
        <v>0</v>
      </c>
      <c r="V100" s="50">
        <v>1.3090000000000001E-3</v>
      </c>
      <c r="W100" s="50">
        <v>5.5950000000000001E-3</v>
      </c>
      <c r="X100" s="50">
        <v>0.71087999999999996</v>
      </c>
      <c r="Y100" s="50">
        <v>1</v>
      </c>
      <c r="AA100" s="3">
        <v>100</v>
      </c>
      <c r="AD100" s="93" t="str">
        <f>REPLACE(INDEX(GroupVertices[Group], MATCH(Vertices[[#This Row],[Vertex]],GroupVertices[Vertex],0)),1,1,"")</f>
        <v>1</v>
      </c>
      <c r="AE100" s="2"/>
      <c r="AI100" s="3"/>
    </row>
    <row r="101" spans="1:35" x14ac:dyDescent="0.25">
      <c r="A101" s="1" t="s">
        <v>273</v>
      </c>
      <c r="D101">
        <v>1.7741935483870968</v>
      </c>
      <c r="G101" s="51"/>
      <c r="M101">
        <v>736.386474609375</v>
      </c>
      <c r="N101">
        <v>8632.1015625</v>
      </c>
      <c r="R101" s="49">
        <v>2</v>
      </c>
      <c r="U101" s="50">
        <v>0</v>
      </c>
      <c r="V101" s="50">
        <v>1.2869999999999999E-3</v>
      </c>
      <c r="W101" s="50">
        <v>3.1800000000000001E-3</v>
      </c>
      <c r="X101" s="50">
        <v>0.729657</v>
      </c>
      <c r="Y101" s="50">
        <v>1</v>
      </c>
      <c r="AA101" s="3">
        <v>101</v>
      </c>
      <c r="AD101" s="93" t="str">
        <f>REPLACE(INDEX(GroupVertices[Group], MATCH(Vertices[[#This Row],[Vertex]],GroupVertices[Vertex],0)),1,1,"")</f>
        <v>1</v>
      </c>
      <c r="AE101" s="2"/>
      <c r="AI101" s="3"/>
    </row>
    <row r="102" spans="1:35" x14ac:dyDescent="0.25">
      <c r="A102" s="1" t="s">
        <v>274</v>
      </c>
      <c r="D102">
        <v>1.7741935483870968</v>
      </c>
      <c r="G102" s="51"/>
      <c r="M102">
        <v>1393.7303466796875</v>
      </c>
      <c r="N102">
        <v>8149.24609375</v>
      </c>
      <c r="R102" s="49">
        <v>2</v>
      </c>
      <c r="U102" s="50">
        <v>0</v>
      </c>
      <c r="V102" s="50">
        <v>1.2869999999999999E-3</v>
      </c>
      <c r="W102" s="50">
        <v>3.1800000000000001E-3</v>
      </c>
      <c r="X102" s="50">
        <v>0.729657</v>
      </c>
      <c r="Y102" s="50">
        <v>1</v>
      </c>
      <c r="AA102" s="3">
        <v>102</v>
      </c>
      <c r="AD102" s="93" t="str">
        <f>REPLACE(INDEX(GroupVertices[Group], MATCH(Vertices[[#This Row],[Vertex]],GroupVertices[Vertex],0)),1,1,"")</f>
        <v>1</v>
      </c>
      <c r="AE102" s="2"/>
      <c r="AI102" s="3"/>
    </row>
    <row r="103" spans="1:35" x14ac:dyDescent="0.25">
      <c r="A103" s="1" t="s">
        <v>275</v>
      </c>
      <c r="D103">
        <v>2.0483870967741935</v>
      </c>
      <c r="G103" s="51"/>
      <c r="M103">
        <v>6624.3671875</v>
      </c>
      <c r="N103">
        <v>8230.951171875</v>
      </c>
      <c r="R103" s="49">
        <v>3</v>
      </c>
      <c r="U103" s="50">
        <v>79.833332999999996</v>
      </c>
      <c r="V103" s="50">
        <v>1.3179999999999999E-3</v>
      </c>
      <c r="W103" s="50">
        <v>3.6589999999999999E-3</v>
      </c>
      <c r="X103" s="50">
        <v>1.0127949999999999</v>
      </c>
      <c r="Y103" s="50">
        <v>0.33333333333333331</v>
      </c>
      <c r="AA103" s="3">
        <v>103</v>
      </c>
      <c r="AD103" s="93" t="str">
        <f>REPLACE(INDEX(GroupVertices[Group], MATCH(Vertices[[#This Row],[Vertex]],GroupVertices[Vertex],0)),1,1,"")</f>
        <v>1</v>
      </c>
      <c r="AE103" s="2"/>
      <c r="AI103" s="3"/>
    </row>
    <row r="104" spans="1:35" x14ac:dyDescent="0.25">
      <c r="A104" s="1" t="s">
        <v>276</v>
      </c>
      <c r="D104">
        <v>1.7741935483870968</v>
      </c>
      <c r="G104" s="51"/>
      <c r="M104">
        <v>8451.931640625</v>
      </c>
      <c r="N104">
        <v>7909.66748046875</v>
      </c>
      <c r="R104" s="49">
        <v>2</v>
      </c>
      <c r="U104" s="50">
        <v>0</v>
      </c>
      <c r="V104" s="50">
        <v>1.106E-3</v>
      </c>
      <c r="W104" s="50">
        <v>1.2019999999999999E-3</v>
      </c>
      <c r="X104" s="50">
        <v>0.723611</v>
      </c>
      <c r="Y104" s="50">
        <v>1</v>
      </c>
      <c r="AA104" s="3">
        <v>104</v>
      </c>
      <c r="AD104" s="93" t="str">
        <f>REPLACE(INDEX(GroupVertices[Group], MATCH(Vertices[[#This Row],[Vertex]],GroupVertices[Vertex],0)),1,1,"")</f>
        <v>1</v>
      </c>
      <c r="AE104" s="2"/>
      <c r="AI104" s="3"/>
    </row>
    <row r="105" spans="1:35" x14ac:dyDescent="0.25">
      <c r="A105" s="1" t="s">
        <v>277</v>
      </c>
      <c r="D105">
        <v>1.7741935483870968</v>
      </c>
      <c r="G105" s="51"/>
      <c r="M105">
        <v>2248.1474609375</v>
      </c>
      <c r="N105">
        <v>9112.48828125</v>
      </c>
      <c r="R105" s="49">
        <v>2</v>
      </c>
      <c r="U105" s="50">
        <v>0</v>
      </c>
      <c r="V105" s="50">
        <v>1.3090000000000001E-3</v>
      </c>
      <c r="W105" s="50">
        <v>4.032E-3</v>
      </c>
      <c r="X105" s="50">
        <v>0.70784999999999998</v>
      </c>
      <c r="Y105" s="50">
        <v>1</v>
      </c>
      <c r="AA105" s="3">
        <v>105</v>
      </c>
      <c r="AD105" s="93" t="str">
        <f>REPLACE(INDEX(GroupVertices[Group], MATCH(Vertices[[#This Row],[Vertex]],GroupVertices[Vertex],0)),1,1,"")</f>
        <v>1</v>
      </c>
      <c r="AE105" s="2"/>
      <c r="AI105" s="3"/>
    </row>
    <row r="106" spans="1:35" x14ac:dyDescent="0.25">
      <c r="A106" s="1" t="s">
        <v>426</v>
      </c>
      <c r="D106">
        <v>2.596774193548387</v>
      </c>
      <c r="G106" s="51"/>
      <c r="M106">
        <v>2060.004150390625</v>
      </c>
      <c r="N106">
        <v>8254.5341796875</v>
      </c>
      <c r="R106" s="49">
        <v>5</v>
      </c>
      <c r="U106" s="50">
        <v>461</v>
      </c>
      <c r="V106" s="50">
        <v>1.3140000000000001E-3</v>
      </c>
      <c r="W106" s="50">
        <v>4.3010000000000001E-3</v>
      </c>
      <c r="X106" s="50">
        <v>1.7539819999999999</v>
      </c>
      <c r="Y106" s="50">
        <v>0.2</v>
      </c>
      <c r="AA106" s="3">
        <v>106</v>
      </c>
      <c r="AD106" s="93" t="str">
        <f>REPLACE(INDEX(GroupVertices[Group], MATCH(Vertices[[#This Row],[Vertex]],GroupVertices[Vertex],0)),1,1,"")</f>
        <v>1</v>
      </c>
      <c r="AE106" s="2"/>
      <c r="AI106" s="3"/>
    </row>
    <row r="107" spans="1:35" x14ac:dyDescent="0.25">
      <c r="A107" s="1" t="s">
        <v>278</v>
      </c>
      <c r="D107">
        <v>1.5</v>
      </c>
      <c r="G107" s="51"/>
      <c r="M107">
        <v>6134.30419921875</v>
      </c>
      <c r="N107">
        <v>9289.3515625</v>
      </c>
      <c r="R107" s="49">
        <v>1</v>
      </c>
      <c r="U107" s="50">
        <v>0</v>
      </c>
      <c r="V107" s="50">
        <v>7.36E-4</v>
      </c>
      <c r="W107" s="50">
        <v>0</v>
      </c>
      <c r="X107" s="50">
        <v>0.470082</v>
      </c>
      <c r="Y107" s="50">
        <v>0</v>
      </c>
      <c r="AA107" s="3">
        <v>107</v>
      </c>
      <c r="AD107" s="93" t="str">
        <f>REPLACE(INDEX(GroupVertices[Group], MATCH(Vertices[[#This Row],[Vertex]],GroupVertices[Vertex],0)),1,1,"")</f>
        <v>1</v>
      </c>
      <c r="AE107" s="2"/>
      <c r="AI107" s="3"/>
    </row>
    <row r="108" spans="1:35" x14ac:dyDescent="0.25">
      <c r="A108" s="1" t="s">
        <v>279</v>
      </c>
      <c r="D108">
        <v>2.870967741935484</v>
      </c>
      <c r="G108" s="51"/>
      <c r="M108">
        <v>1751.9129638671875</v>
      </c>
      <c r="N108">
        <v>3307.3408203125</v>
      </c>
      <c r="R108" s="49">
        <v>6</v>
      </c>
      <c r="U108" s="50">
        <v>40</v>
      </c>
      <c r="V108" s="50">
        <v>2.8570999999999999E-2</v>
      </c>
      <c r="W108" s="50">
        <v>0</v>
      </c>
      <c r="X108" s="50">
        <v>1.529525</v>
      </c>
      <c r="Y108" s="50">
        <v>0.46666666666666667</v>
      </c>
      <c r="AA108" s="3">
        <v>108</v>
      </c>
      <c r="AD108" s="93" t="str">
        <f>REPLACE(INDEX(GroupVertices[Group], MATCH(Vertices[[#This Row],[Vertex]],GroupVertices[Vertex],0)),1,1,"")</f>
        <v>2</v>
      </c>
      <c r="AE108" s="2"/>
      <c r="AI108" s="3"/>
    </row>
    <row r="109" spans="1:35" x14ac:dyDescent="0.25">
      <c r="A109" s="1" t="s">
        <v>280</v>
      </c>
      <c r="D109">
        <v>2.3225806451612905</v>
      </c>
      <c r="G109" s="51"/>
      <c r="M109">
        <v>1783.5023193359375</v>
      </c>
      <c r="N109">
        <v>4909.46923828125</v>
      </c>
      <c r="R109" s="49">
        <v>4</v>
      </c>
      <c r="U109" s="50">
        <v>0</v>
      </c>
      <c r="V109" s="50">
        <v>2.2221999999999999E-2</v>
      </c>
      <c r="W109" s="50">
        <v>0</v>
      </c>
      <c r="X109" s="50">
        <v>1.011538</v>
      </c>
      <c r="Y109" s="50">
        <v>1</v>
      </c>
      <c r="AA109" s="3">
        <v>109</v>
      </c>
      <c r="AD109" s="93" t="str">
        <f>REPLACE(INDEX(GroupVertices[Group], MATCH(Vertices[[#This Row],[Vertex]],GroupVertices[Vertex],0)),1,1,"")</f>
        <v>2</v>
      </c>
      <c r="AE109" s="2"/>
      <c r="AI109" s="3"/>
    </row>
    <row r="110" spans="1:35" x14ac:dyDescent="0.25">
      <c r="A110" s="1" t="s">
        <v>281</v>
      </c>
      <c r="D110">
        <v>2.3225806451612905</v>
      </c>
      <c r="G110" s="51"/>
      <c r="M110">
        <v>441.38143920898438</v>
      </c>
      <c r="N110">
        <v>3891.71875</v>
      </c>
      <c r="R110" s="49">
        <v>4</v>
      </c>
      <c r="U110" s="50">
        <v>48</v>
      </c>
      <c r="V110" s="50">
        <v>3.2258000000000002E-2</v>
      </c>
      <c r="W110" s="50">
        <v>0</v>
      </c>
      <c r="X110" s="50">
        <v>1.201662</v>
      </c>
      <c r="Y110" s="50">
        <v>0.33333333333333331</v>
      </c>
      <c r="AA110" s="3">
        <v>110</v>
      </c>
      <c r="AD110" s="93" t="str">
        <f>REPLACE(INDEX(GroupVertices[Group], MATCH(Vertices[[#This Row],[Vertex]],GroupVertices[Vertex],0)),1,1,"")</f>
        <v>2</v>
      </c>
      <c r="AE110" s="2"/>
      <c r="AI110" s="3"/>
    </row>
    <row r="111" spans="1:35" x14ac:dyDescent="0.25">
      <c r="A111" s="1" t="s">
        <v>282</v>
      </c>
      <c r="D111">
        <v>2.3225806451612905</v>
      </c>
      <c r="G111" s="51"/>
      <c r="M111">
        <v>739.5389404296875</v>
      </c>
      <c r="N111">
        <v>4444.1875</v>
      </c>
      <c r="R111" s="49">
        <v>4</v>
      </c>
      <c r="U111" s="50">
        <v>0</v>
      </c>
      <c r="V111" s="50">
        <v>2.2221999999999999E-2</v>
      </c>
      <c r="W111" s="50">
        <v>0</v>
      </c>
      <c r="X111" s="50">
        <v>1.011538</v>
      </c>
      <c r="Y111" s="50">
        <v>1</v>
      </c>
      <c r="AA111" s="3">
        <v>111</v>
      </c>
      <c r="AD111" s="93" t="str">
        <f>REPLACE(INDEX(GroupVertices[Group], MATCH(Vertices[[#This Row],[Vertex]],GroupVertices[Vertex],0)),1,1,"")</f>
        <v>2</v>
      </c>
      <c r="AE111" s="2"/>
      <c r="AI111" s="3"/>
    </row>
    <row r="112" spans="1:35" x14ac:dyDescent="0.25">
      <c r="A112" s="1" t="s">
        <v>283</v>
      </c>
      <c r="D112">
        <v>1.7741935483870968</v>
      </c>
      <c r="G112" s="51"/>
      <c r="M112">
        <v>1533.4520263671875</v>
      </c>
      <c r="N112">
        <v>3286.535400390625</v>
      </c>
      <c r="R112" s="49">
        <v>2</v>
      </c>
      <c r="U112" s="50">
        <v>0</v>
      </c>
      <c r="V112" s="50">
        <v>2.5641000000000001E-2</v>
      </c>
      <c r="W112" s="50">
        <v>0</v>
      </c>
      <c r="X112" s="50">
        <v>0.62203600000000003</v>
      </c>
      <c r="Y112" s="50">
        <v>1</v>
      </c>
      <c r="AA112" s="3">
        <v>112</v>
      </c>
      <c r="AD112" s="93" t="str">
        <f>REPLACE(INDEX(GroupVertices[Group], MATCH(Vertices[[#This Row],[Vertex]],GroupVertices[Vertex],0)),1,1,"")</f>
        <v>2</v>
      </c>
      <c r="AE112" s="2"/>
      <c r="AI112" s="3"/>
    </row>
    <row r="113" spans="1:35" x14ac:dyDescent="0.25">
      <c r="A113" s="1" t="s">
        <v>284</v>
      </c>
      <c r="D113">
        <v>2.3225806451612905</v>
      </c>
      <c r="G113" s="51"/>
      <c r="M113">
        <v>1372.8099365234375</v>
      </c>
      <c r="N113">
        <v>4940.81298828125</v>
      </c>
      <c r="R113" s="49">
        <v>4</v>
      </c>
      <c r="U113" s="50">
        <v>0</v>
      </c>
      <c r="V113" s="50">
        <v>2.2221999999999999E-2</v>
      </c>
      <c r="W113" s="50">
        <v>0</v>
      </c>
      <c r="X113" s="50">
        <v>1.011538</v>
      </c>
      <c r="Y113" s="50">
        <v>1</v>
      </c>
      <c r="AA113" s="3">
        <v>113</v>
      </c>
      <c r="AD113" s="93" t="str">
        <f>REPLACE(INDEX(GroupVertices[Group], MATCH(Vertices[[#This Row],[Vertex]],GroupVertices[Vertex],0)),1,1,"")</f>
        <v>2</v>
      </c>
      <c r="AE113" s="2"/>
      <c r="AI113" s="3"/>
    </row>
    <row r="114" spans="1:35" x14ac:dyDescent="0.25">
      <c r="A114" s="1" t="s">
        <v>285</v>
      </c>
      <c r="D114">
        <v>2.3225806451612905</v>
      </c>
      <c r="G114" s="51"/>
      <c r="M114">
        <v>1717.4923095703125</v>
      </c>
      <c r="N114">
        <v>4452.13134765625</v>
      </c>
      <c r="R114" s="49">
        <v>4</v>
      </c>
      <c r="U114" s="50">
        <v>0</v>
      </c>
      <c r="V114" s="50">
        <v>2.2221999999999999E-2</v>
      </c>
      <c r="W114" s="50">
        <v>0</v>
      </c>
      <c r="X114" s="50">
        <v>1.011538</v>
      </c>
      <c r="Y114" s="50">
        <v>1</v>
      </c>
      <c r="AA114" s="3">
        <v>114</v>
      </c>
      <c r="AD114" s="93" t="str">
        <f>REPLACE(INDEX(GroupVertices[Group], MATCH(Vertices[[#This Row],[Vertex]],GroupVertices[Vertex],0)),1,1,"")</f>
        <v>2</v>
      </c>
      <c r="AE114" s="2"/>
      <c r="AI114" s="3"/>
    </row>
    <row r="115" spans="1:35" x14ac:dyDescent="0.25">
      <c r="A115" s="1" t="s">
        <v>286</v>
      </c>
      <c r="D115">
        <v>1.5</v>
      </c>
      <c r="G115" s="51"/>
      <c r="M115">
        <v>3450.041015625</v>
      </c>
      <c r="N115">
        <v>4014.310546875</v>
      </c>
      <c r="R115" s="49">
        <v>1</v>
      </c>
      <c r="U115" s="50">
        <v>0</v>
      </c>
      <c r="V115" s="50">
        <v>0.2</v>
      </c>
      <c r="W115" s="50">
        <v>0</v>
      </c>
      <c r="X115" s="50">
        <v>0.56563300000000005</v>
      </c>
      <c r="Y115" s="50">
        <v>0</v>
      </c>
      <c r="AA115" s="3">
        <v>115</v>
      </c>
      <c r="AD115" s="93" t="str">
        <f>REPLACE(INDEX(GroupVertices[Group], MATCH(Vertices[[#This Row],[Vertex]],GroupVertices[Vertex],0)),1,1,"")</f>
        <v>7</v>
      </c>
      <c r="AE115" s="2"/>
      <c r="AI115" s="3"/>
    </row>
    <row r="116" spans="1:35" x14ac:dyDescent="0.25">
      <c r="A116" s="1" t="s">
        <v>287</v>
      </c>
      <c r="D116">
        <v>2.0483870967741935</v>
      </c>
      <c r="G116" s="51"/>
      <c r="M116">
        <v>4117.2294921875</v>
      </c>
      <c r="N116">
        <v>4742.55517578125</v>
      </c>
      <c r="R116" s="49">
        <v>3</v>
      </c>
      <c r="U116" s="50">
        <v>2</v>
      </c>
      <c r="V116" s="50">
        <v>0.33333299999999999</v>
      </c>
      <c r="W116" s="50">
        <v>0</v>
      </c>
      <c r="X116" s="50">
        <v>1.4669410000000001</v>
      </c>
      <c r="Y116" s="50">
        <v>0.33333333333333331</v>
      </c>
      <c r="AA116" s="3">
        <v>116</v>
      </c>
      <c r="AD116" s="93" t="str">
        <f>REPLACE(INDEX(GroupVertices[Group], MATCH(Vertices[[#This Row],[Vertex]],GroupVertices[Vertex],0)),1,1,"")</f>
        <v>7</v>
      </c>
      <c r="AE116" s="2"/>
      <c r="AI116" s="3"/>
    </row>
    <row r="117" spans="1:35" x14ac:dyDescent="0.25">
      <c r="A117" s="1" t="s">
        <v>288</v>
      </c>
      <c r="D117">
        <v>1.5</v>
      </c>
      <c r="G117" s="51"/>
      <c r="M117">
        <v>9353.9033203125</v>
      </c>
      <c r="N117">
        <v>1404.2713623046875</v>
      </c>
      <c r="R117" s="49">
        <v>1</v>
      </c>
      <c r="U117" s="50">
        <v>0</v>
      </c>
      <c r="V117" s="50">
        <v>1</v>
      </c>
      <c r="W117" s="50">
        <v>0</v>
      </c>
      <c r="X117" s="50">
        <v>0.99999800000000005</v>
      </c>
      <c r="Y117" s="50">
        <v>0</v>
      </c>
      <c r="AA117" s="3">
        <v>117</v>
      </c>
      <c r="AD117" s="93" t="str">
        <f>REPLACE(INDEX(GroupVertices[Group], MATCH(Vertices[[#This Row],[Vertex]],GroupVertices[Vertex],0)),1,1,"")</f>
        <v>40</v>
      </c>
      <c r="AE117" s="2"/>
      <c r="AI117" s="3"/>
    </row>
    <row r="118" spans="1:35" x14ac:dyDescent="0.25">
      <c r="A118" s="1" t="s">
        <v>289</v>
      </c>
      <c r="D118">
        <v>1.5</v>
      </c>
      <c r="G118" s="51"/>
      <c r="M118">
        <v>9353.9033203125</v>
      </c>
      <c r="N118">
        <v>1595.4287109375</v>
      </c>
      <c r="R118" s="49">
        <v>1</v>
      </c>
      <c r="U118" s="50">
        <v>0</v>
      </c>
      <c r="V118" s="50">
        <v>1</v>
      </c>
      <c r="W118" s="50">
        <v>0</v>
      </c>
      <c r="X118" s="50">
        <v>0.99999800000000005</v>
      </c>
      <c r="Y118" s="50">
        <v>0</v>
      </c>
      <c r="AA118" s="3">
        <v>118</v>
      </c>
      <c r="AD118" s="93" t="str">
        <f>REPLACE(INDEX(GroupVertices[Group], MATCH(Vertices[[#This Row],[Vertex]],GroupVertices[Vertex],0)),1,1,"")</f>
        <v>40</v>
      </c>
      <c r="AE118" s="2"/>
      <c r="AI118" s="3"/>
    </row>
    <row r="119" spans="1:35" x14ac:dyDescent="0.25">
      <c r="A119" s="1" t="s">
        <v>290</v>
      </c>
      <c r="D119">
        <v>1.5</v>
      </c>
      <c r="G119" s="51"/>
      <c r="M119">
        <v>1597.672607421875</v>
      </c>
      <c r="N119">
        <v>6875.6806640625</v>
      </c>
      <c r="R119" s="49">
        <v>1</v>
      </c>
      <c r="U119" s="50">
        <v>0</v>
      </c>
      <c r="V119" s="50">
        <v>6.6299999999999996E-4</v>
      </c>
      <c r="W119" s="50">
        <v>0</v>
      </c>
      <c r="X119" s="50">
        <v>0.50835300000000005</v>
      </c>
      <c r="Y119" s="50">
        <v>0</v>
      </c>
      <c r="AA119" s="3">
        <v>119</v>
      </c>
      <c r="AD119" s="93" t="str">
        <f>REPLACE(INDEX(GroupVertices[Group], MATCH(Vertices[[#This Row],[Vertex]],GroupVertices[Vertex],0)),1,1,"")</f>
        <v>1</v>
      </c>
      <c r="AE119" s="2"/>
      <c r="AI119" s="3"/>
    </row>
    <row r="120" spans="1:35" x14ac:dyDescent="0.25">
      <c r="A120" s="1" t="s">
        <v>291</v>
      </c>
      <c r="D120">
        <v>2.0483870967741935</v>
      </c>
      <c r="G120" s="51"/>
      <c r="M120">
        <v>2135.941650390625</v>
      </c>
      <c r="N120">
        <v>9185.171875</v>
      </c>
      <c r="R120" s="49">
        <v>3</v>
      </c>
      <c r="U120" s="50">
        <v>0</v>
      </c>
      <c r="V120" s="50">
        <v>1.5969999999999999E-3</v>
      </c>
      <c r="W120" s="50">
        <v>2.0528999999999999E-2</v>
      </c>
      <c r="X120" s="50">
        <v>0.89224700000000001</v>
      </c>
      <c r="Y120" s="50">
        <v>1</v>
      </c>
      <c r="AA120" s="3">
        <v>120</v>
      </c>
      <c r="AD120" s="93" t="str">
        <f>REPLACE(INDEX(GroupVertices[Group], MATCH(Vertices[[#This Row],[Vertex]],GroupVertices[Vertex],0)),1,1,"")</f>
        <v>1</v>
      </c>
      <c r="AE120" s="2"/>
      <c r="AI120" s="3"/>
    </row>
    <row r="121" spans="1:35" x14ac:dyDescent="0.25">
      <c r="A121" s="1" t="s">
        <v>292</v>
      </c>
      <c r="D121">
        <v>2.0483870967741935</v>
      </c>
      <c r="G121" s="51"/>
      <c r="M121">
        <v>967.64837646484375</v>
      </c>
      <c r="N121">
        <v>8239.099609375</v>
      </c>
      <c r="R121" s="49">
        <v>3</v>
      </c>
      <c r="U121" s="50">
        <v>0</v>
      </c>
      <c r="V121" s="50">
        <v>1.5969999999999999E-3</v>
      </c>
      <c r="W121" s="50">
        <v>2.0528999999999999E-2</v>
      </c>
      <c r="X121" s="50">
        <v>0.89224700000000001</v>
      </c>
      <c r="Y121" s="50">
        <v>1</v>
      </c>
      <c r="AA121" s="3">
        <v>121</v>
      </c>
      <c r="AD121" s="93" t="str">
        <f>REPLACE(INDEX(GroupVertices[Group], MATCH(Vertices[[#This Row],[Vertex]],GroupVertices[Vertex],0)),1,1,"")</f>
        <v>1</v>
      </c>
      <c r="AE121" s="2"/>
      <c r="AI121" s="3"/>
    </row>
    <row r="122" spans="1:35" x14ac:dyDescent="0.25">
      <c r="A122" s="1" t="s">
        <v>293</v>
      </c>
      <c r="D122">
        <v>2.0483870967741935</v>
      </c>
      <c r="G122" s="51"/>
      <c r="M122">
        <v>2530.94384765625</v>
      </c>
      <c r="N122">
        <v>8298.75390625</v>
      </c>
      <c r="R122" s="49">
        <v>3</v>
      </c>
      <c r="U122" s="50">
        <v>0</v>
      </c>
      <c r="V122" s="50">
        <v>1.5969999999999999E-3</v>
      </c>
      <c r="W122" s="50">
        <v>2.0528999999999999E-2</v>
      </c>
      <c r="X122" s="50">
        <v>0.89224700000000001</v>
      </c>
      <c r="Y122" s="50">
        <v>1</v>
      </c>
      <c r="AA122" s="3">
        <v>122</v>
      </c>
      <c r="AD122" s="93" t="str">
        <f>REPLACE(INDEX(GroupVertices[Group], MATCH(Vertices[[#This Row],[Vertex]],GroupVertices[Vertex],0)),1,1,"")</f>
        <v>1</v>
      </c>
      <c r="AE122" s="2"/>
      <c r="AI122" s="3"/>
    </row>
    <row r="123" spans="1:35" x14ac:dyDescent="0.25">
      <c r="A123" s="1" t="s">
        <v>294</v>
      </c>
      <c r="D123">
        <v>1.5</v>
      </c>
      <c r="G123" s="51"/>
      <c r="M123">
        <v>6262.7763671875</v>
      </c>
      <c r="N123">
        <v>6248.07421875</v>
      </c>
      <c r="R123" s="49">
        <v>1</v>
      </c>
      <c r="U123" s="50">
        <v>0</v>
      </c>
      <c r="V123" s="50">
        <v>1.276E-3</v>
      </c>
      <c r="W123" s="50">
        <v>8.0099999999999995E-4</v>
      </c>
      <c r="X123" s="50">
        <v>0.32508300000000001</v>
      </c>
      <c r="Y123" s="50">
        <v>0</v>
      </c>
      <c r="AA123" s="3">
        <v>123</v>
      </c>
      <c r="AD123" s="93" t="str">
        <f>REPLACE(INDEX(GroupVertices[Group], MATCH(Vertices[[#This Row],[Vertex]],GroupVertices[Vertex],0)),1,1,"")</f>
        <v>1</v>
      </c>
      <c r="AE123" s="2"/>
      <c r="AI123" s="3"/>
    </row>
    <row r="124" spans="1:35" x14ac:dyDescent="0.25">
      <c r="A124" s="1" t="s">
        <v>295</v>
      </c>
      <c r="D124">
        <v>2.596774193548387</v>
      </c>
      <c r="G124" s="51"/>
      <c r="M124">
        <v>6263.36962890625</v>
      </c>
      <c r="N124">
        <v>7294.017578125</v>
      </c>
      <c r="R124" s="49">
        <v>5</v>
      </c>
      <c r="U124" s="50">
        <v>467.83333299999998</v>
      </c>
      <c r="V124" s="50">
        <v>1.5950000000000001E-3</v>
      </c>
      <c r="W124" s="50">
        <v>4.1460000000000004E-3</v>
      </c>
      <c r="X124" s="50">
        <v>1.683457</v>
      </c>
      <c r="Y124" s="50">
        <v>0.1</v>
      </c>
      <c r="AA124" s="3">
        <v>124</v>
      </c>
      <c r="AD124" s="93" t="str">
        <f>REPLACE(INDEX(GroupVertices[Group], MATCH(Vertices[[#This Row],[Vertex]],GroupVertices[Vertex],0)),1,1,"")</f>
        <v>1</v>
      </c>
      <c r="AE124" s="2"/>
      <c r="AI124" s="3"/>
    </row>
    <row r="125" spans="1:35" x14ac:dyDescent="0.25">
      <c r="A125" s="1" t="s">
        <v>296</v>
      </c>
      <c r="D125">
        <v>3.4193548387096775</v>
      </c>
      <c r="G125" s="51"/>
      <c r="M125">
        <v>6924.171875</v>
      </c>
      <c r="N125">
        <v>7438.06494140625</v>
      </c>
      <c r="R125" s="49">
        <v>8</v>
      </c>
      <c r="U125" s="50">
        <v>1060.5</v>
      </c>
      <c r="V125" s="50">
        <v>1.73E-3</v>
      </c>
      <c r="W125" s="50">
        <v>1.7607999999999999E-2</v>
      </c>
      <c r="X125" s="50">
        <v>2.7758780000000001</v>
      </c>
      <c r="Y125" s="50">
        <v>7.1428571428571425E-2</v>
      </c>
      <c r="AA125" s="3">
        <v>125</v>
      </c>
      <c r="AD125" s="93" t="str">
        <f>REPLACE(INDEX(GroupVertices[Group], MATCH(Vertices[[#This Row],[Vertex]],GroupVertices[Vertex],0)),1,1,"")</f>
        <v>1</v>
      </c>
      <c r="AE125" s="2"/>
      <c r="AI125" s="3"/>
    </row>
    <row r="126" spans="1:35" x14ac:dyDescent="0.25">
      <c r="A126" s="1" t="s">
        <v>297</v>
      </c>
      <c r="D126">
        <v>1.5</v>
      </c>
      <c r="G126" s="51"/>
      <c r="M126">
        <v>5546.55810546875</v>
      </c>
      <c r="N126">
        <v>6009.75732421875</v>
      </c>
      <c r="R126" s="49">
        <v>1</v>
      </c>
      <c r="U126" s="50">
        <v>0</v>
      </c>
      <c r="V126" s="50">
        <v>1.279E-3</v>
      </c>
      <c r="W126" s="50">
        <v>6.0700000000000001E-4</v>
      </c>
      <c r="X126" s="50">
        <v>0.43618800000000002</v>
      </c>
      <c r="Y126" s="50">
        <v>0</v>
      </c>
      <c r="AA126" s="3">
        <v>126</v>
      </c>
      <c r="AD126" s="93" t="str">
        <f>REPLACE(INDEX(GroupVertices[Group], MATCH(Vertices[[#This Row],[Vertex]],GroupVertices[Vertex],0)),1,1,"")</f>
        <v>1</v>
      </c>
      <c r="AE126" s="2"/>
      <c r="AI126" s="3"/>
    </row>
    <row r="127" spans="1:35" x14ac:dyDescent="0.25">
      <c r="A127" s="1" t="s">
        <v>298</v>
      </c>
      <c r="D127">
        <v>1.7741935483870968</v>
      </c>
      <c r="G127" s="51"/>
      <c r="M127">
        <v>6374.373046875</v>
      </c>
      <c r="N127">
        <v>7681.39208984375</v>
      </c>
      <c r="R127" s="49">
        <v>2</v>
      </c>
      <c r="U127" s="50">
        <v>3.5</v>
      </c>
      <c r="V127" s="50">
        <v>1.3389999999999999E-3</v>
      </c>
      <c r="W127" s="50">
        <v>1.1410000000000001E-3</v>
      </c>
      <c r="X127" s="50">
        <v>0.70427499999999998</v>
      </c>
      <c r="Y127" s="50">
        <v>0</v>
      </c>
      <c r="AA127" s="3">
        <v>127</v>
      </c>
      <c r="AD127" s="93" t="str">
        <f>REPLACE(INDEX(GroupVertices[Group], MATCH(Vertices[[#This Row],[Vertex]],GroupVertices[Vertex],0)),1,1,"")</f>
        <v>1</v>
      </c>
      <c r="AE127" s="2"/>
      <c r="AI127" s="3"/>
    </row>
    <row r="128" spans="1:35" x14ac:dyDescent="0.25">
      <c r="A128" s="1" t="s">
        <v>299</v>
      </c>
      <c r="D128">
        <v>1.7741935483870968</v>
      </c>
      <c r="G128" s="51"/>
      <c r="M128">
        <v>9473.8271484375</v>
      </c>
      <c r="N128">
        <v>7301.14697265625</v>
      </c>
      <c r="R128" s="49">
        <v>2</v>
      </c>
      <c r="U128" s="50">
        <v>0</v>
      </c>
      <c r="V128" s="50">
        <v>1.4369999999999999E-3</v>
      </c>
      <c r="W128" s="50">
        <v>3.186E-3</v>
      </c>
      <c r="X128" s="50">
        <v>0.731124</v>
      </c>
      <c r="Y128" s="50">
        <v>1</v>
      </c>
      <c r="AA128" s="3">
        <v>128</v>
      </c>
      <c r="AD128" s="93" t="str">
        <f>REPLACE(INDEX(GroupVertices[Group], MATCH(Vertices[[#This Row],[Vertex]],GroupVertices[Vertex],0)),1,1,"")</f>
        <v>1</v>
      </c>
      <c r="AE128" s="2"/>
      <c r="AI128" s="3"/>
    </row>
    <row r="129" spans="1:35" x14ac:dyDescent="0.25">
      <c r="A129" s="1" t="s">
        <v>300</v>
      </c>
      <c r="D129">
        <v>1.5</v>
      </c>
      <c r="G129" s="51"/>
      <c r="M129">
        <v>8291.390625</v>
      </c>
      <c r="N129">
        <v>1404.2713623046875</v>
      </c>
      <c r="R129" s="49">
        <v>1</v>
      </c>
      <c r="U129" s="50">
        <v>0</v>
      </c>
      <c r="V129" s="50">
        <v>1</v>
      </c>
      <c r="W129" s="50">
        <v>0</v>
      </c>
      <c r="X129" s="50">
        <v>0.99999800000000005</v>
      </c>
      <c r="Y129" s="50">
        <v>0</v>
      </c>
      <c r="AA129" s="3">
        <v>129</v>
      </c>
      <c r="AD129" s="93" t="str">
        <f>REPLACE(INDEX(GroupVertices[Group], MATCH(Vertices[[#This Row],[Vertex]],GroupVertices[Vertex],0)),1,1,"")</f>
        <v>39</v>
      </c>
      <c r="AE129" s="2"/>
      <c r="AI129" s="3"/>
    </row>
    <row r="130" spans="1:35" x14ac:dyDescent="0.25">
      <c r="A130" s="1" t="s">
        <v>301</v>
      </c>
      <c r="D130">
        <v>1.5</v>
      </c>
      <c r="G130" s="51"/>
      <c r="M130">
        <v>8291.390625</v>
      </c>
      <c r="N130">
        <v>1595.4287109375</v>
      </c>
      <c r="R130" s="49">
        <v>1</v>
      </c>
      <c r="U130" s="50">
        <v>0</v>
      </c>
      <c r="V130" s="50">
        <v>1</v>
      </c>
      <c r="W130" s="50">
        <v>0</v>
      </c>
      <c r="X130" s="50">
        <v>0.99999800000000005</v>
      </c>
      <c r="Y130" s="50">
        <v>0</v>
      </c>
      <c r="AA130" s="3">
        <v>130</v>
      </c>
      <c r="AD130" s="93" t="str">
        <f>REPLACE(INDEX(GroupVertices[Group], MATCH(Vertices[[#This Row],[Vertex]],GroupVertices[Vertex],0)),1,1,"")</f>
        <v>39</v>
      </c>
      <c r="AE130" s="2"/>
      <c r="AI130" s="3"/>
    </row>
    <row r="131" spans="1:35" x14ac:dyDescent="0.25">
      <c r="A131" s="1" t="s">
        <v>302</v>
      </c>
      <c r="D131">
        <v>2.0483870967741935</v>
      </c>
      <c r="G131" s="51"/>
      <c r="M131">
        <v>4688.703125</v>
      </c>
      <c r="N131">
        <v>6300.52294921875</v>
      </c>
      <c r="R131" s="49">
        <v>3</v>
      </c>
      <c r="U131" s="50">
        <v>0</v>
      </c>
      <c r="V131" s="50">
        <v>1.305E-3</v>
      </c>
      <c r="W131" s="50">
        <v>5.3319999999999999E-3</v>
      </c>
      <c r="X131" s="50">
        <v>0.88758199999999998</v>
      </c>
      <c r="Y131" s="50">
        <v>1</v>
      </c>
      <c r="AA131" s="3">
        <v>131</v>
      </c>
      <c r="AD131" s="93" t="str">
        <f>REPLACE(INDEX(GroupVertices[Group], MATCH(Vertices[[#This Row],[Vertex]],GroupVertices[Vertex],0)),1,1,"")</f>
        <v>1</v>
      </c>
      <c r="AE131" s="2"/>
      <c r="AI131" s="3"/>
    </row>
    <row r="132" spans="1:35" x14ac:dyDescent="0.25">
      <c r="A132" s="1" t="s">
        <v>303</v>
      </c>
      <c r="D132">
        <v>2.0483870967741935</v>
      </c>
      <c r="G132" s="51"/>
      <c r="M132">
        <v>6321.79736328125</v>
      </c>
      <c r="N132">
        <v>6136.4697265625</v>
      </c>
      <c r="R132" s="49">
        <v>3</v>
      </c>
      <c r="U132" s="50">
        <v>0</v>
      </c>
      <c r="V132" s="50">
        <v>1.305E-3</v>
      </c>
      <c r="W132" s="50">
        <v>5.3319999999999999E-3</v>
      </c>
      <c r="X132" s="50">
        <v>0.88758199999999998</v>
      </c>
      <c r="Y132" s="50">
        <v>1</v>
      </c>
      <c r="AA132" s="3">
        <v>132</v>
      </c>
      <c r="AD132" s="93" t="str">
        <f>REPLACE(INDEX(GroupVertices[Group], MATCH(Vertices[[#This Row],[Vertex]],GroupVertices[Vertex],0)),1,1,"")</f>
        <v>1</v>
      </c>
      <c r="AE132" s="2"/>
      <c r="AI132" s="3"/>
    </row>
    <row r="133" spans="1:35" x14ac:dyDescent="0.25">
      <c r="A133" s="1" t="s">
        <v>304</v>
      </c>
      <c r="D133">
        <v>2.0483870967741935</v>
      </c>
      <c r="G133" s="51"/>
      <c r="M133">
        <v>3752.431884765625</v>
      </c>
      <c r="N133">
        <v>6813.3388671875</v>
      </c>
      <c r="R133" s="49">
        <v>3</v>
      </c>
      <c r="U133" s="50">
        <v>0</v>
      </c>
      <c r="V133" s="50">
        <v>1.305E-3</v>
      </c>
      <c r="W133" s="50">
        <v>5.3319999999999999E-3</v>
      </c>
      <c r="X133" s="50">
        <v>0.88758199999999998</v>
      </c>
      <c r="Y133" s="50">
        <v>1</v>
      </c>
      <c r="AA133" s="3">
        <v>133</v>
      </c>
      <c r="AD133" s="93" t="str">
        <f>REPLACE(INDEX(GroupVertices[Group], MATCH(Vertices[[#This Row],[Vertex]],GroupVertices[Vertex],0)),1,1,"")</f>
        <v>1</v>
      </c>
      <c r="AE133" s="2"/>
      <c r="AI133" s="3"/>
    </row>
    <row r="134" spans="1:35" x14ac:dyDescent="0.25">
      <c r="A134" s="1" t="s">
        <v>305</v>
      </c>
      <c r="D134">
        <v>3.4193548387096775</v>
      </c>
      <c r="G134" s="51"/>
      <c r="M134">
        <v>4855.501953125</v>
      </c>
      <c r="N134">
        <v>7351.490234375</v>
      </c>
      <c r="R134" s="49">
        <v>8</v>
      </c>
      <c r="U134" s="50">
        <v>762.83333300000004</v>
      </c>
      <c r="V134" s="50">
        <v>1.6310000000000001E-3</v>
      </c>
      <c r="W134" s="50">
        <v>2.5748E-2</v>
      </c>
      <c r="X134" s="50">
        <v>2.2081780000000002</v>
      </c>
      <c r="Y134" s="50">
        <v>0.21428571428571427</v>
      </c>
      <c r="AA134" s="3">
        <v>134</v>
      </c>
      <c r="AD134" s="93" t="str">
        <f>REPLACE(INDEX(GroupVertices[Group], MATCH(Vertices[[#This Row],[Vertex]],GroupVertices[Vertex],0)),1,1,"")</f>
        <v>1</v>
      </c>
      <c r="AE134" s="2"/>
      <c r="AI134" s="3"/>
    </row>
    <row r="135" spans="1:35" x14ac:dyDescent="0.25">
      <c r="A135" s="1" t="s">
        <v>306</v>
      </c>
      <c r="D135">
        <v>1.5</v>
      </c>
      <c r="G135" s="51"/>
      <c r="M135">
        <v>4469.46533203125</v>
      </c>
      <c r="N135">
        <v>9562.66015625</v>
      </c>
      <c r="R135" s="49">
        <v>1</v>
      </c>
      <c r="U135" s="50">
        <v>0</v>
      </c>
      <c r="V135" s="50">
        <v>1.364E-3</v>
      </c>
      <c r="W135" s="50">
        <v>2.578E-3</v>
      </c>
      <c r="X135" s="50">
        <v>0.44493700000000003</v>
      </c>
      <c r="Y135" s="50">
        <v>0</v>
      </c>
      <c r="AA135" s="3">
        <v>135</v>
      </c>
      <c r="AD135" s="93" t="str">
        <f>REPLACE(INDEX(GroupVertices[Group], MATCH(Vertices[[#This Row],[Vertex]],GroupVertices[Vertex],0)),1,1,"")</f>
        <v>1</v>
      </c>
      <c r="AE135" s="2"/>
      <c r="AI135" s="3"/>
    </row>
    <row r="136" spans="1:35" x14ac:dyDescent="0.25">
      <c r="A136" s="1" t="s">
        <v>307</v>
      </c>
      <c r="D136">
        <v>1.5</v>
      </c>
      <c r="G136" s="51"/>
      <c r="M136">
        <v>6830.4365234375</v>
      </c>
      <c r="N136">
        <v>4551.015625</v>
      </c>
      <c r="R136" s="49">
        <v>1</v>
      </c>
      <c r="U136" s="50">
        <v>0</v>
      </c>
      <c r="V136" s="50">
        <v>0.33333299999999999</v>
      </c>
      <c r="W136" s="50">
        <v>0</v>
      </c>
      <c r="X136" s="50">
        <v>0.77026899999999998</v>
      </c>
      <c r="Y136" s="50">
        <v>0</v>
      </c>
      <c r="AA136" s="3">
        <v>136</v>
      </c>
      <c r="AD136" s="93" t="str">
        <f>REPLACE(INDEX(GroupVertices[Group], MATCH(Vertices[[#This Row],[Vertex]],GroupVertices[Vertex],0)),1,1,"")</f>
        <v>24</v>
      </c>
      <c r="AE136" s="2"/>
      <c r="AI136" s="3"/>
    </row>
    <row r="137" spans="1:35" x14ac:dyDescent="0.25">
      <c r="A137" s="1" t="s">
        <v>308</v>
      </c>
      <c r="D137">
        <v>1.7741935483870968</v>
      </c>
      <c r="G137" s="51"/>
      <c r="M137">
        <v>7285.798828125</v>
      </c>
      <c r="N137">
        <v>4859.80810546875</v>
      </c>
      <c r="R137" s="49">
        <v>2</v>
      </c>
      <c r="U137" s="50">
        <v>1</v>
      </c>
      <c r="V137" s="50">
        <v>0.5</v>
      </c>
      <c r="W137" s="50">
        <v>0</v>
      </c>
      <c r="X137" s="50">
        <v>1.459457</v>
      </c>
      <c r="Y137" s="50">
        <v>0</v>
      </c>
      <c r="AA137" s="3">
        <v>137</v>
      </c>
      <c r="AD137" s="93" t="str">
        <f>REPLACE(INDEX(GroupVertices[Group], MATCH(Vertices[[#This Row],[Vertex]],GroupVertices[Vertex],0)),1,1,"")</f>
        <v>24</v>
      </c>
      <c r="AE137" s="2"/>
      <c r="AI137" s="3"/>
    </row>
    <row r="138" spans="1:35" x14ac:dyDescent="0.25">
      <c r="A138" s="1" t="s">
        <v>309</v>
      </c>
      <c r="D138">
        <v>2.0483870967741935</v>
      </c>
      <c r="G138" s="51"/>
      <c r="M138">
        <v>2265.180419921875</v>
      </c>
      <c r="N138">
        <v>3090.2958984375</v>
      </c>
      <c r="R138" s="49">
        <v>3</v>
      </c>
      <c r="U138" s="50">
        <v>0</v>
      </c>
      <c r="V138" s="50">
        <v>0.33333299999999999</v>
      </c>
      <c r="W138" s="50">
        <v>0</v>
      </c>
      <c r="X138" s="50">
        <v>0.99999800000000005</v>
      </c>
      <c r="Y138" s="50">
        <v>1</v>
      </c>
      <c r="AA138" s="3">
        <v>138</v>
      </c>
      <c r="AD138" s="93" t="str">
        <f>REPLACE(INDEX(GroupVertices[Group], MATCH(Vertices[[#This Row],[Vertex]],GroupVertices[Vertex],0)),1,1,"")</f>
        <v>9</v>
      </c>
      <c r="AE138" s="2"/>
      <c r="AI138" s="3"/>
    </row>
    <row r="139" spans="1:35" x14ac:dyDescent="0.25">
      <c r="A139" s="1" t="s">
        <v>310</v>
      </c>
      <c r="D139">
        <v>2.0483870967741935</v>
      </c>
      <c r="G139" s="51"/>
      <c r="M139">
        <v>2011.182373046875</v>
      </c>
      <c r="N139">
        <v>3646.701416015625</v>
      </c>
      <c r="R139" s="49">
        <v>3</v>
      </c>
      <c r="U139" s="50">
        <v>0</v>
      </c>
      <c r="V139" s="50">
        <v>0.33333299999999999</v>
      </c>
      <c r="W139" s="50">
        <v>0</v>
      </c>
      <c r="X139" s="50">
        <v>0.99999800000000005</v>
      </c>
      <c r="Y139" s="50">
        <v>1</v>
      </c>
      <c r="AA139" s="3">
        <v>139</v>
      </c>
      <c r="AD139" s="93" t="str">
        <f>REPLACE(INDEX(GroupVertices[Group], MATCH(Vertices[[#This Row],[Vertex]],GroupVertices[Vertex],0)),1,1,"")</f>
        <v>9</v>
      </c>
      <c r="AE139" s="2"/>
      <c r="AI139" s="3"/>
    </row>
    <row r="140" spans="1:35" x14ac:dyDescent="0.25">
      <c r="A140" s="1" t="s">
        <v>311</v>
      </c>
      <c r="D140">
        <v>2.0483870967741935</v>
      </c>
      <c r="G140" s="51"/>
      <c r="M140">
        <v>3092.667724609375</v>
      </c>
      <c r="N140">
        <v>2911.480712890625</v>
      </c>
      <c r="R140" s="49">
        <v>3</v>
      </c>
      <c r="U140" s="50">
        <v>0</v>
      </c>
      <c r="V140" s="50">
        <v>0.33333299999999999</v>
      </c>
      <c r="W140" s="50">
        <v>0</v>
      </c>
      <c r="X140" s="50">
        <v>0.99999800000000005</v>
      </c>
      <c r="Y140" s="50">
        <v>1</v>
      </c>
      <c r="AA140" s="3">
        <v>140</v>
      </c>
      <c r="AD140" s="93" t="str">
        <f>REPLACE(INDEX(GroupVertices[Group], MATCH(Vertices[[#This Row],[Vertex]],GroupVertices[Vertex],0)),1,1,"")</f>
        <v>9</v>
      </c>
      <c r="AE140" s="2"/>
      <c r="AI140" s="3"/>
    </row>
    <row r="141" spans="1:35" x14ac:dyDescent="0.25">
      <c r="A141" s="1" t="s">
        <v>312</v>
      </c>
      <c r="D141">
        <v>2.0483870967741935</v>
      </c>
      <c r="G141" s="51"/>
      <c r="M141">
        <v>2735.046142578125</v>
      </c>
      <c r="N141">
        <v>3374.86328125</v>
      </c>
      <c r="R141" s="49">
        <v>3</v>
      </c>
      <c r="U141" s="50">
        <v>0</v>
      </c>
      <c r="V141" s="50">
        <v>0.33333299999999999</v>
      </c>
      <c r="W141" s="50">
        <v>0</v>
      </c>
      <c r="X141" s="50">
        <v>0.99999800000000005</v>
      </c>
      <c r="Y141" s="50">
        <v>1</v>
      </c>
      <c r="AA141" s="3">
        <v>141</v>
      </c>
      <c r="AD141" s="93" t="str">
        <f>REPLACE(INDEX(GroupVertices[Group], MATCH(Vertices[[#This Row],[Vertex]],GroupVertices[Vertex],0)),1,1,"")</f>
        <v>9</v>
      </c>
      <c r="AE141" s="2"/>
      <c r="AI141" s="3"/>
    </row>
    <row r="142" spans="1:35" x14ac:dyDescent="0.25">
      <c r="A142" s="1" t="s">
        <v>313</v>
      </c>
      <c r="D142">
        <v>1.5</v>
      </c>
      <c r="G142" s="51"/>
      <c r="M142">
        <v>5711.00390625</v>
      </c>
      <c r="N142">
        <v>3117.335205078125</v>
      </c>
      <c r="R142" s="49">
        <v>1</v>
      </c>
      <c r="U142" s="50">
        <v>0</v>
      </c>
      <c r="V142" s="50">
        <v>1</v>
      </c>
      <c r="W142" s="50">
        <v>0</v>
      </c>
      <c r="X142" s="50">
        <v>0.99999800000000005</v>
      </c>
      <c r="Y142" s="50">
        <v>0</v>
      </c>
      <c r="AA142" s="3">
        <v>142</v>
      </c>
      <c r="AD142" s="93" t="str">
        <f>REPLACE(INDEX(GroupVertices[Group], MATCH(Vertices[[#This Row],[Vertex]],GroupVertices[Vertex],0)),1,1,"")</f>
        <v>42</v>
      </c>
      <c r="AE142" s="2"/>
      <c r="AI142" s="3"/>
    </row>
    <row r="143" spans="1:35" x14ac:dyDescent="0.25">
      <c r="A143" s="1" t="s">
        <v>314</v>
      </c>
      <c r="D143">
        <v>1.5</v>
      </c>
      <c r="G143" s="51"/>
      <c r="M143">
        <v>5711.00390625</v>
      </c>
      <c r="N143">
        <v>3382.0146484375</v>
      </c>
      <c r="R143" s="49">
        <v>1</v>
      </c>
      <c r="U143" s="50">
        <v>0</v>
      </c>
      <c r="V143" s="50">
        <v>1</v>
      </c>
      <c r="W143" s="50">
        <v>0</v>
      </c>
      <c r="X143" s="50">
        <v>0.99999800000000005</v>
      </c>
      <c r="Y143" s="50">
        <v>0</v>
      </c>
      <c r="AA143" s="3">
        <v>143</v>
      </c>
      <c r="AD143" s="93" t="str">
        <f>REPLACE(INDEX(GroupVertices[Group], MATCH(Vertices[[#This Row],[Vertex]],GroupVertices[Vertex],0)),1,1,"")</f>
        <v>42</v>
      </c>
      <c r="AE143" s="2"/>
      <c r="AI143" s="3"/>
    </row>
    <row r="144" spans="1:35" x14ac:dyDescent="0.25">
      <c r="A144" s="1" t="s">
        <v>315</v>
      </c>
      <c r="D144">
        <v>1.5</v>
      </c>
      <c r="G144" s="51"/>
      <c r="M144">
        <v>5372.9345703125</v>
      </c>
      <c r="N144">
        <v>9688.4873046875</v>
      </c>
      <c r="R144" s="49">
        <v>1</v>
      </c>
      <c r="U144" s="50">
        <v>0</v>
      </c>
      <c r="V144" s="50">
        <v>1.5920000000000001E-3</v>
      </c>
      <c r="W144" s="50">
        <v>1.4517E-2</v>
      </c>
      <c r="X144" s="50">
        <v>0.38664100000000001</v>
      </c>
      <c r="Y144" s="50">
        <v>0</v>
      </c>
      <c r="AA144" s="3">
        <v>144</v>
      </c>
      <c r="AD144" s="93" t="str">
        <f>REPLACE(INDEX(GroupVertices[Group], MATCH(Vertices[[#This Row],[Vertex]],GroupVertices[Vertex],0)),1,1,"")</f>
        <v>1</v>
      </c>
      <c r="AE144" s="2"/>
      <c r="AI144" s="3"/>
    </row>
    <row r="145" spans="1:35" x14ac:dyDescent="0.25">
      <c r="A145" s="1" t="s">
        <v>316</v>
      </c>
      <c r="D145">
        <v>2.0483870967741935</v>
      </c>
      <c r="G145" s="51"/>
      <c r="M145">
        <v>3432.663330078125</v>
      </c>
      <c r="N145">
        <v>2837.962646484375</v>
      </c>
      <c r="R145" s="49">
        <v>3</v>
      </c>
      <c r="U145" s="50">
        <v>0</v>
      </c>
      <c r="V145" s="50">
        <v>0.33333299999999999</v>
      </c>
      <c r="W145" s="50">
        <v>0</v>
      </c>
      <c r="X145" s="50">
        <v>0.99999800000000005</v>
      </c>
      <c r="Y145" s="50">
        <v>1</v>
      </c>
      <c r="AA145" s="3">
        <v>145</v>
      </c>
      <c r="AD145" s="93" t="str">
        <f>REPLACE(INDEX(GroupVertices[Group], MATCH(Vertices[[#This Row],[Vertex]],GroupVertices[Vertex],0)),1,1,"")</f>
        <v>8</v>
      </c>
      <c r="AE145" s="2"/>
      <c r="AI145" s="3"/>
    </row>
    <row r="146" spans="1:35" x14ac:dyDescent="0.25">
      <c r="A146" s="1" t="s">
        <v>317</v>
      </c>
      <c r="D146">
        <v>2.0483870967741935</v>
      </c>
      <c r="G146" s="51"/>
      <c r="M146">
        <v>3320.347900390625</v>
      </c>
      <c r="N146">
        <v>3837.861328125</v>
      </c>
      <c r="R146" s="49">
        <v>3</v>
      </c>
      <c r="U146" s="50">
        <v>0</v>
      </c>
      <c r="V146" s="50">
        <v>0.33333299999999999</v>
      </c>
      <c r="W146" s="50">
        <v>0</v>
      </c>
      <c r="X146" s="50">
        <v>0.99999800000000005</v>
      </c>
      <c r="Y146" s="50">
        <v>1</v>
      </c>
      <c r="AA146" s="3">
        <v>146</v>
      </c>
      <c r="AD146" s="93" t="str">
        <f>REPLACE(INDEX(GroupVertices[Group], MATCH(Vertices[[#This Row],[Vertex]],GroupVertices[Vertex],0)),1,1,"")</f>
        <v>8</v>
      </c>
      <c r="AE146" s="2"/>
      <c r="AI146" s="3"/>
    </row>
    <row r="147" spans="1:35" x14ac:dyDescent="0.25">
      <c r="A147" s="1" t="s">
        <v>318</v>
      </c>
      <c r="D147">
        <v>2.0483870967741935</v>
      </c>
      <c r="G147" s="51"/>
      <c r="M147">
        <v>4023.7041015625</v>
      </c>
      <c r="N147">
        <v>3117.67724609375</v>
      </c>
      <c r="R147" s="49">
        <v>3</v>
      </c>
      <c r="U147" s="50">
        <v>0</v>
      </c>
      <c r="V147" s="50">
        <v>0.33333299999999999</v>
      </c>
      <c r="W147" s="50">
        <v>0</v>
      </c>
      <c r="X147" s="50">
        <v>0.99999800000000005</v>
      </c>
      <c r="Y147" s="50">
        <v>1</v>
      </c>
      <c r="AA147" s="3">
        <v>147</v>
      </c>
      <c r="AD147" s="93" t="str">
        <f>REPLACE(INDEX(GroupVertices[Group], MATCH(Vertices[[#This Row],[Vertex]],GroupVertices[Vertex],0)),1,1,"")</f>
        <v>8</v>
      </c>
      <c r="AE147" s="2"/>
      <c r="AI147" s="3"/>
    </row>
    <row r="148" spans="1:35" x14ac:dyDescent="0.25">
      <c r="A148" s="1" t="s">
        <v>319</v>
      </c>
      <c r="D148">
        <v>2.0483870967741935</v>
      </c>
      <c r="G148" s="51"/>
      <c r="M148">
        <v>4117.23095703125</v>
      </c>
      <c r="N148">
        <v>3575.738525390625</v>
      </c>
      <c r="R148" s="49">
        <v>3</v>
      </c>
      <c r="U148" s="50">
        <v>0</v>
      </c>
      <c r="V148" s="50">
        <v>0.33333299999999999</v>
      </c>
      <c r="W148" s="50">
        <v>0</v>
      </c>
      <c r="X148" s="50">
        <v>0.99999800000000005</v>
      </c>
      <c r="Y148" s="50">
        <v>1</v>
      </c>
      <c r="AA148" s="3">
        <v>148</v>
      </c>
      <c r="AD148" s="93" t="str">
        <f>REPLACE(INDEX(GroupVertices[Group], MATCH(Vertices[[#This Row],[Vertex]],GroupVertices[Vertex],0)),1,1,"")</f>
        <v>8</v>
      </c>
      <c r="AE148" s="2"/>
      <c r="AI148" s="3"/>
    </row>
    <row r="149" spans="1:35" x14ac:dyDescent="0.25">
      <c r="A149" s="1" t="s">
        <v>320</v>
      </c>
      <c r="D149">
        <v>1.7741935483870968</v>
      </c>
      <c r="G149" s="51"/>
      <c r="M149">
        <v>3640.93115234375</v>
      </c>
      <c r="N149">
        <v>9056.673828125</v>
      </c>
      <c r="R149" s="49">
        <v>2</v>
      </c>
      <c r="U149" s="50">
        <v>0</v>
      </c>
      <c r="V149" s="50">
        <v>9.6199999999999996E-4</v>
      </c>
      <c r="W149" s="50">
        <v>6.4999999999999994E-5</v>
      </c>
      <c r="X149" s="50">
        <v>0.80621500000000001</v>
      </c>
      <c r="Y149" s="50">
        <v>1</v>
      </c>
      <c r="AA149" s="3">
        <v>149</v>
      </c>
      <c r="AD149" s="93" t="str">
        <f>REPLACE(INDEX(GroupVertices[Group], MATCH(Vertices[[#This Row],[Vertex]],GroupVertices[Vertex],0)),1,1,"")</f>
        <v>1</v>
      </c>
      <c r="AE149" s="2"/>
      <c r="AI149" s="3"/>
    </row>
    <row r="150" spans="1:35" x14ac:dyDescent="0.25">
      <c r="A150" s="1" t="s">
        <v>321</v>
      </c>
      <c r="D150">
        <v>2.0483870967741935</v>
      </c>
      <c r="G150" s="51"/>
      <c r="M150">
        <v>5704.78564453125</v>
      </c>
      <c r="N150">
        <v>7481.5302734375</v>
      </c>
      <c r="R150" s="49">
        <v>3</v>
      </c>
      <c r="U150" s="50">
        <v>608</v>
      </c>
      <c r="V150" s="50">
        <v>1.126E-3</v>
      </c>
      <c r="W150" s="50">
        <v>3.7800000000000003E-4</v>
      </c>
      <c r="X150" s="50">
        <v>1.171818</v>
      </c>
      <c r="Y150" s="50">
        <v>0.33333333333333331</v>
      </c>
      <c r="AA150" s="3">
        <v>150</v>
      </c>
      <c r="AD150" s="93" t="str">
        <f>REPLACE(INDEX(GroupVertices[Group], MATCH(Vertices[[#This Row],[Vertex]],GroupVertices[Vertex],0)),1,1,"")</f>
        <v>1</v>
      </c>
      <c r="AE150" s="2"/>
      <c r="AI150" s="3"/>
    </row>
    <row r="151" spans="1:35" x14ac:dyDescent="0.25">
      <c r="A151" s="1" t="s">
        <v>322</v>
      </c>
      <c r="D151">
        <v>1.7741935483870968</v>
      </c>
      <c r="G151" s="51"/>
      <c r="M151">
        <v>1643.944580078125</v>
      </c>
      <c r="N151">
        <v>504.04254150390625</v>
      </c>
      <c r="R151" s="49">
        <v>2</v>
      </c>
      <c r="U151" s="50">
        <v>0</v>
      </c>
      <c r="V151" s="50">
        <v>8.3333000000000004E-2</v>
      </c>
      <c r="W151" s="50">
        <v>0</v>
      </c>
      <c r="X151" s="50">
        <v>0.81063600000000002</v>
      </c>
      <c r="Y151" s="50">
        <v>1</v>
      </c>
      <c r="AA151" s="3">
        <v>151</v>
      </c>
      <c r="AD151" s="93" t="str">
        <f>REPLACE(INDEX(GroupVertices[Group], MATCH(Vertices[[#This Row],[Vertex]],GroupVertices[Vertex],0)),1,1,"")</f>
        <v>4</v>
      </c>
      <c r="AE151" s="2"/>
      <c r="AI151" s="3"/>
    </row>
    <row r="152" spans="1:35" x14ac:dyDescent="0.25">
      <c r="A152" s="1" t="s">
        <v>323</v>
      </c>
      <c r="D152">
        <v>1.7741935483870968</v>
      </c>
      <c r="G152" s="51"/>
      <c r="M152">
        <v>1783.5025634765625</v>
      </c>
      <c r="N152">
        <v>878.6702880859375</v>
      </c>
      <c r="R152" s="49">
        <v>2</v>
      </c>
      <c r="U152" s="50">
        <v>0</v>
      </c>
      <c r="V152" s="50">
        <v>8.3333000000000004E-2</v>
      </c>
      <c r="W152" s="50">
        <v>0</v>
      </c>
      <c r="X152" s="50">
        <v>0.81063600000000002</v>
      </c>
      <c r="Y152" s="50">
        <v>1</v>
      </c>
      <c r="AA152" s="3">
        <v>152</v>
      </c>
      <c r="AD152" s="93" t="str">
        <f>REPLACE(INDEX(GroupVertices[Group], MATCH(Vertices[[#This Row],[Vertex]],GroupVertices[Vertex],0)),1,1,"")</f>
        <v>4</v>
      </c>
      <c r="AE152" s="2"/>
      <c r="AI152" s="3"/>
    </row>
    <row r="153" spans="1:35" x14ac:dyDescent="0.25">
      <c r="A153" s="1" t="s">
        <v>324</v>
      </c>
      <c r="D153">
        <v>1.5</v>
      </c>
      <c r="G153" s="51"/>
      <c r="M153">
        <v>6984.41357421875</v>
      </c>
      <c r="N153">
        <v>6792.27197265625</v>
      </c>
      <c r="R153" s="49">
        <v>1</v>
      </c>
      <c r="U153" s="50">
        <v>0</v>
      </c>
      <c r="V153" s="50">
        <v>1.2819999999999999E-3</v>
      </c>
      <c r="W153" s="50">
        <v>2.6029999999999998E-3</v>
      </c>
      <c r="X153" s="50">
        <v>0.44339499999999998</v>
      </c>
      <c r="Y153" s="50">
        <v>0</v>
      </c>
      <c r="AA153" s="3">
        <v>153</v>
      </c>
      <c r="AD153" s="93" t="str">
        <f>REPLACE(INDEX(GroupVertices[Group], MATCH(Vertices[[#This Row],[Vertex]],GroupVertices[Vertex],0)),1,1,"")</f>
        <v>1</v>
      </c>
      <c r="AE153" s="2"/>
      <c r="AI153" s="3"/>
    </row>
    <row r="154" spans="1:35" x14ac:dyDescent="0.25">
      <c r="A154" s="1" t="s">
        <v>325</v>
      </c>
      <c r="D154">
        <v>2.0483870967741935</v>
      </c>
      <c r="G154" s="51"/>
      <c r="M154">
        <v>6715.15771484375</v>
      </c>
      <c r="N154">
        <v>6595.80078125</v>
      </c>
      <c r="R154" s="49">
        <v>3</v>
      </c>
      <c r="U154" s="50">
        <v>155</v>
      </c>
      <c r="V154" s="50">
        <v>1.6000000000000001E-3</v>
      </c>
      <c r="W154" s="50">
        <v>1.7777999999999999E-2</v>
      </c>
      <c r="X154" s="50">
        <v>1.0355129999999999</v>
      </c>
      <c r="Y154" s="50">
        <v>0.33333333333333331</v>
      </c>
      <c r="AA154" s="3">
        <v>154</v>
      </c>
      <c r="AD154" s="93" t="str">
        <f>REPLACE(INDEX(GroupVertices[Group], MATCH(Vertices[[#This Row],[Vertex]],GroupVertices[Vertex],0)),1,1,"")</f>
        <v>1</v>
      </c>
      <c r="AE154" s="2"/>
      <c r="AI154" s="3"/>
    </row>
    <row r="155" spans="1:35" x14ac:dyDescent="0.25">
      <c r="A155" s="1" t="s">
        <v>326</v>
      </c>
      <c r="D155">
        <v>1.5</v>
      </c>
      <c r="G155" s="51"/>
      <c r="M155">
        <v>4553.62451171875</v>
      </c>
      <c r="N155">
        <v>3723.892333984375</v>
      </c>
      <c r="R155" s="49">
        <v>1</v>
      </c>
      <c r="U155" s="50">
        <v>0</v>
      </c>
      <c r="V155" s="50">
        <v>0.33333299999999999</v>
      </c>
      <c r="W155" s="50">
        <v>0</v>
      </c>
      <c r="X155" s="50">
        <v>0.77026899999999998</v>
      </c>
      <c r="Y155" s="50">
        <v>0</v>
      </c>
      <c r="AA155" s="3">
        <v>155</v>
      </c>
      <c r="AD155" s="93" t="str">
        <f>REPLACE(INDEX(GroupVertices[Group], MATCH(Vertices[[#This Row],[Vertex]],GroupVertices[Vertex],0)),1,1,"")</f>
        <v>13</v>
      </c>
      <c r="AE155" s="2"/>
      <c r="AI155" s="3"/>
    </row>
    <row r="156" spans="1:35" x14ac:dyDescent="0.25">
      <c r="A156" s="1" t="s">
        <v>327</v>
      </c>
      <c r="D156">
        <v>1.7741935483870968</v>
      </c>
      <c r="G156" s="51"/>
      <c r="M156">
        <v>4971.0400390625</v>
      </c>
      <c r="N156">
        <v>4054.741455078125</v>
      </c>
      <c r="R156" s="49">
        <v>2</v>
      </c>
      <c r="U156" s="50">
        <v>1</v>
      </c>
      <c r="V156" s="50">
        <v>0.5</v>
      </c>
      <c r="W156" s="50">
        <v>0</v>
      </c>
      <c r="X156" s="50">
        <v>1.459457</v>
      </c>
      <c r="Y156" s="50">
        <v>0</v>
      </c>
      <c r="AA156" s="3">
        <v>156</v>
      </c>
      <c r="AD156" s="93" t="str">
        <f>REPLACE(INDEX(GroupVertices[Group], MATCH(Vertices[[#This Row],[Vertex]],GroupVertices[Vertex],0)),1,1,"")</f>
        <v>13</v>
      </c>
      <c r="AE156" s="2"/>
      <c r="AI156" s="3"/>
    </row>
    <row r="157" spans="1:35" x14ac:dyDescent="0.25">
      <c r="A157" s="1" t="s">
        <v>328</v>
      </c>
      <c r="D157">
        <v>2.0483870967741935</v>
      </c>
      <c r="G157" s="51"/>
      <c r="M157">
        <v>4096.529296875</v>
      </c>
      <c r="N157">
        <v>8019.70654296875</v>
      </c>
      <c r="R157" s="49">
        <v>3</v>
      </c>
      <c r="U157" s="50">
        <v>1</v>
      </c>
      <c r="V157" s="50">
        <v>1.6000000000000001E-3</v>
      </c>
      <c r="W157" s="50">
        <v>1.9668000000000001E-2</v>
      </c>
      <c r="X157" s="50">
        <v>0.95995299999999995</v>
      </c>
      <c r="Y157" s="50">
        <v>0.66666666666666663</v>
      </c>
      <c r="AA157" s="3">
        <v>157</v>
      </c>
      <c r="AD157" s="93" t="str">
        <f>REPLACE(INDEX(GroupVertices[Group], MATCH(Vertices[[#This Row],[Vertex]],GroupVertices[Vertex],0)),1,1,"")</f>
        <v>1</v>
      </c>
      <c r="AE157" s="2"/>
      <c r="AI157" s="3"/>
    </row>
    <row r="158" spans="1:35" x14ac:dyDescent="0.25">
      <c r="A158" s="1" t="s">
        <v>329</v>
      </c>
      <c r="D158">
        <v>2.0483870967741935</v>
      </c>
      <c r="G158" s="51"/>
      <c r="M158">
        <v>4907.38671875</v>
      </c>
      <c r="N158">
        <v>6885.455078125</v>
      </c>
      <c r="R158" s="49">
        <v>3</v>
      </c>
      <c r="U158" s="50">
        <v>89.666667000000004</v>
      </c>
      <c r="V158" s="50">
        <v>1.639E-3</v>
      </c>
      <c r="W158" s="50">
        <v>3.6459999999999999E-3</v>
      </c>
      <c r="X158" s="50">
        <v>0.94618999999999998</v>
      </c>
      <c r="Y158" s="50">
        <v>0.33333333333333331</v>
      </c>
      <c r="AA158" s="3">
        <v>158</v>
      </c>
      <c r="AD158" s="93" t="str">
        <f>REPLACE(INDEX(GroupVertices[Group], MATCH(Vertices[[#This Row],[Vertex]],GroupVertices[Vertex],0)),1,1,"")</f>
        <v>1</v>
      </c>
      <c r="AE158" s="2"/>
      <c r="AI158" s="3"/>
    </row>
    <row r="159" spans="1:35" x14ac:dyDescent="0.25">
      <c r="A159" s="1" t="s">
        <v>330</v>
      </c>
      <c r="D159">
        <v>1.7741935483870968</v>
      </c>
      <c r="G159" s="51"/>
      <c r="M159">
        <v>7924.296875</v>
      </c>
      <c r="N159">
        <v>7977.8486328125</v>
      </c>
      <c r="R159" s="49">
        <v>2</v>
      </c>
      <c r="U159" s="50">
        <v>0</v>
      </c>
      <c r="V159" s="50">
        <v>7.3700000000000002E-4</v>
      </c>
      <c r="W159" s="50">
        <v>0</v>
      </c>
      <c r="X159" s="50">
        <v>0.81753399999999998</v>
      </c>
      <c r="Y159" s="50">
        <v>1</v>
      </c>
      <c r="AA159" s="3">
        <v>159</v>
      </c>
      <c r="AD159" s="93" t="str">
        <f>REPLACE(INDEX(GroupVertices[Group], MATCH(Vertices[[#This Row],[Vertex]],GroupVertices[Vertex],0)),1,1,"")</f>
        <v>1</v>
      </c>
      <c r="AE159" s="2"/>
      <c r="AI159" s="3"/>
    </row>
    <row r="160" spans="1:35" x14ac:dyDescent="0.25">
      <c r="A160" s="1" t="s">
        <v>331</v>
      </c>
      <c r="D160">
        <v>1.7741935483870968</v>
      </c>
      <c r="G160" s="51"/>
      <c r="M160">
        <v>7488.7529296875</v>
      </c>
      <c r="N160">
        <v>7725.13037109375</v>
      </c>
      <c r="R160" s="49">
        <v>2</v>
      </c>
      <c r="U160" s="50">
        <v>0</v>
      </c>
      <c r="V160" s="50">
        <v>7.3700000000000002E-4</v>
      </c>
      <c r="W160" s="50">
        <v>0</v>
      </c>
      <c r="X160" s="50">
        <v>0.81753399999999998</v>
      </c>
      <c r="Y160" s="50">
        <v>1</v>
      </c>
      <c r="AA160" s="3">
        <v>160</v>
      </c>
      <c r="AD160" s="93" t="str">
        <f>REPLACE(INDEX(GroupVertices[Group], MATCH(Vertices[[#This Row],[Vertex]],GroupVertices[Vertex],0)),1,1,"")</f>
        <v>1</v>
      </c>
      <c r="AE160" s="2"/>
      <c r="AI160" s="3"/>
    </row>
    <row r="161" spans="1:35" x14ac:dyDescent="0.25">
      <c r="A161" s="1" t="s">
        <v>332</v>
      </c>
      <c r="D161">
        <v>1.7741935483870968</v>
      </c>
      <c r="G161" s="51"/>
      <c r="M161">
        <v>6141.8662109375</v>
      </c>
      <c r="N161">
        <v>5583.23486328125</v>
      </c>
      <c r="R161" s="49">
        <v>2</v>
      </c>
      <c r="U161" s="50">
        <v>0</v>
      </c>
      <c r="V161" s="50">
        <v>1.366E-3</v>
      </c>
      <c r="W161" s="50">
        <v>3.0209999999999998E-3</v>
      </c>
      <c r="X161" s="50">
        <v>0.77380300000000002</v>
      </c>
      <c r="Y161" s="50">
        <v>1</v>
      </c>
      <c r="AA161" s="3">
        <v>161</v>
      </c>
      <c r="AD161" s="93" t="str">
        <f>REPLACE(INDEX(GroupVertices[Group], MATCH(Vertices[[#This Row],[Vertex]],GroupVertices[Vertex],0)),1,1,"")</f>
        <v>1</v>
      </c>
      <c r="AE161" s="2"/>
      <c r="AI161" s="3"/>
    </row>
    <row r="162" spans="1:35" x14ac:dyDescent="0.25">
      <c r="A162" s="1" t="s">
        <v>333</v>
      </c>
      <c r="D162">
        <v>1.5</v>
      </c>
      <c r="G162" s="51"/>
      <c r="M162">
        <v>9083.064453125</v>
      </c>
      <c r="N162">
        <v>9162.54296875</v>
      </c>
      <c r="R162" s="49">
        <v>1</v>
      </c>
      <c r="U162" s="50">
        <v>0</v>
      </c>
      <c r="V162" s="50">
        <v>1.364E-3</v>
      </c>
      <c r="W162" s="50">
        <v>2.578E-3</v>
      </c>
      <c r="X162" s="50">
        <v>0.44493700000000003</v>
      </c>
      <c r="Y162" s="50">
        <v>0</v>
      </c>
      <c r="AA162" s="3">
        <v>162</v>
      </c>
      <c r="AD162" s="93" t="str">
        <f>REPLACE(INDEX(GroupVertices[Group], MATCH(Vertices[[#This Row],[Vertex]],GroupVertices[Vertex],0)),1,1,"")</f>
        <v>1</v>
      </c>
      <c r="AE162" s="2"/>
      <c r="AI162" s="3"/>
    </row>
    <row r="163" spans="1:35" x14ac:dyDescent="0.25">
      <c r="A163" s="1" t="s">
        <v>334</v>
      </c>
      <c r="D163">
        <v>1.5</v>
      </c>
      <c r="G163" s="51"/>
      <c r="M163">
        <v>9410.0537109375</v>
      </c>
      <c r="N163">
        <v>6792.16845703125</v>
      </c>
      <c r="R163" s="49">
        <v>1</v>
      </c>
      <c r="U163" s="50">
        <v>0</v>
      </c>
      <c r="V163" s="50">
        <v>1.364E-3</v>
      </c>
      <c r="W163" s="50">
        <v>2.578E-3</v>
      </c>
      <c r="X163" s="50">
        <v>0.44493700000000003</v>
      </c>
      <c r="Y163" s="50">
        <v>0</v>
      </c>
      <c r="AA163" s="3">
        <v>163</v>
      </c>
      <c r="AD163" s="93" t="str">
        <f>REPLACE(INDEX(GroupVertices[Group], MATCH(Vertices[[#This Row],[Vertex]],GroupVertices[Vertex],0)),1,1,"")</f>
        <v>1</v>
      </c>
      <c r="AE163" s="2"/>
      <c r="AI163" s="3"/>
    </row>
    <row r="164" spans="1:35" x14ac:dyDescent="0.25">
      <c r="A164" s="1" t="s">
        <v>335</v>
      </c>
      <c r="D164">
        <v>1.7741935483870968</v>
      </c>
      <c r="G164" s="51"/>
      <c r="M164">
        <v>7580.49609375</v>
      </c>
      <c r="N164">
        <v>6569.7265625</v>
      </c>
      <c r="R164" s="49">
        <v>2</v>
      </c>
      <c r="U164" s="50">
        <v>0</v>
      </c>
      <c r="V164" s="50">
        <v>1.366E-3</v>
      </c>
      <c r="W164" s="50">
        <v>3.0209999999999998E-3</v>
      </c>
      <c r="X164" s="50">
        <v>0.77380300000000002</v>
      </c>
      <c r="Y164" s="50">
        <v>1</v>
      </c>
      <c r="AA164" s="3">
        <v>164</v>
      </c>
      <c r="AD164" s="93" t="str">
        <f>REPLACE(INDEX(GroupVertices[Group], MATCH(Vertices[[#This Row],[Vertex]],GroupVertices[Vertex],0)),1,1,"")</f>
        <v>1</v>
      </c>
      <c r="AE164" s="2"/>
      <c r="AI164" s="3"/>
    </row>
    <row r="165" spans="1:35" x14ac:dyDescent="0.25">
      <c r="A165" s="1" t="s">
        <v>336</v>
      </c>
      <c r="D165">
        <v>1.5</v>
      </c>
      <c r="G165" s="51"/>
      <c r="M165">
        <v>2917.3994140625</v>
      </c>
      <c r="N165">
        <v>4007.153564453125</v>
      </c>
      <c r="R165" s="49">
        <v>1</v>
      </c>
      <c r="U165" s="50">
        <v>0</v>
      </c>
      <c r="V165" s="50">
        <v>9.0909000000000004E-2</v>
      </c>
      <c r="W165" s="50">
        <v>0</v>
      </c>
      <c r="X165" s="50">
        <v>0.58687400000000001</v>
      </c>
      <c r="Y165" s="50">
        <v>0</v>
      </c>
      <c r="AA165" s="3">
        <v>165</v>
      </c>
      <c r="AD165" s="93" t="str">
        <f>REPLACE(INDEX(GroupVertices[Group], MATCH(Vertices[[#This Row],[Vertex]],GroupVertices[Vertex],0)),1,1,"")</f>
        <v>5</v>
      </c>
      <c r="AE165" s="2"/>
      <c r="AI165" s="3"/>
    </row>
    <row r="166" spans="1:35" x14ac:dyDescent="0.25">
      <c r="A166" s="1" t="s">
        <v>337</v>
      </c>
      <c r="D166">
        <v>2.0483870967741935</v>
      </c>
      <c r="G166" s="51"/>
      <c r="M166">
        <v>2517.0888671875</v>
      </c>
      <c r="N166">
        <v>3823.155029296875</v>
      </c>
      <c r="R166" s="49">
        <v>3</v>
      </c>
      <c r="U166" s="50">
        <v>7</v>
      </c>
      <c r="V166" s="50">
        <v>0.14285700000000001</v>
      </c>
      <c r="W166" s="50">
        <v>0</v>
      </c>
      <c r="X166" s="50">
        <v>1.5419099999999999</v>
      </c>
      <c r="Y166" s="50">
        <v>0</v>
      </c>
      <c r="AA166" s="3">
        <v>166</v>
      </c>
      <c r="AD166" s="93" t="str">
        <f>REPLACE(INDEX(GroupVertices[Group], MATCH(Vertices[[#This Row],[Vertex]],GroupVertices[Vertex],0)),1,1,"")</f>
        <v>5</v>
      </c>
      <c r="AE166" s="2"/>
      <c r="AI166" s="3"/>
    </row>
    <row r="167" spans="1:35" x14ac:dyDescent="0.25">
      <c r="A167" s="1" t="s">
        <v>338</v>
      </c>
      <c r="D167">
        <v>1.5</v>
      </c>
      <c r="G167" s="51"/>
      <c r="M167">
        <v>3398.0556640625</v>
      </c>
      <c r="N167">
        <v>9703.9482421875</v>
      </c>
      <c r="R167" s="49">
        <v>1</v>
      </c>
      <c r="U167" s="50">
        <v>0</v>
      </c>
      <c r="V167" s="50">
        <v>1.379E-3</v>
      </c>
      <c r="W167" s="50">
        <v>8.4500000000000005E-4</v>
      </c>
      <c r="X167" s="50">
        <v>0.40771600000000002</v>
      </c>
      <c r="Y167" s="50">
        <v>0</v>
      </c>
      <c r="AA167" s="3">
        <v>167</v>
      </c>
      <c r="AD167" s="93" t="str">
        <f>REPLACE(INDEX(GroupVertices[Group], MATCH(Vertices[[#This Row],[Vertex]],GroupVertices[Vertex],0)),1,1,"")</f>
        <v>1</v>
      </c>
      <c r="AE167" s="2"/>
      <c r="AI167" s="3"/>
    </row>
    <row r="168" spans="1:35" x14ac:dyDescent="0.25">
      <c r="A168" s="1" t="s">
        <v>339</v>
      </c>
      <c r="D168">
        <v>1.7741935483870968</v>
      </c>
      <c r="G168" s="51"/>
      <c r="M168">
        <v>2068.191162109375</v>
      </c>
      <c r="N168">
        <v>176.47268676757813</v>
      </c>
      <c r="R168" s="49">
        <v>2</v>
      </c>
      <c r="U168" s="50">
        <v>0</v>
      </c>
      <c r="V168" s="50">
        <v>0.25</v>
      </c>
      <c r="W168" s="50">
        <v>0</v>
      </c>
      <c r="X168" s="50">
        <v>0.98370999999999997</v>
      </c>
      <c r="Y168" s="50">
        <v>1</v>
      </c>
      <c r="AA168" s="3">
        <v>168</v>
      </c>
      <c r="AD168" s="93" t="str">
        <f>REPLACE(INDEX(GroupVertices[Group], MATCH(Vertices[[#This Row],[Vertex]],GroupVertices[Vertex],0)),1,1,"")</f>
        <v>6</v>
      </c>
      <c r="AE168" s="2"/>
      <c r="AI168" s="3"/>
    </row>
    <row r="169" spans="1:35" x14ac:dyDescent="0.25">
      <c r="A169" s="1" t="s">
        <v>340</v>
      </c>
      <c r="D169">
        <v>1.7741935483870968</v>
      </c>
      <c r="G169" s="51"/>
      <c r="M169">
        <v>2011.1798095703125</v>
      </c>
      <c r="N169">
        <v>911.69146728515625</v>
      </c>
      <c r="R169" s="49">
        <v>2</v>
      </c>
      <c r="U169" s="50">
        <v>0</v>
      </c>
      <c r="V169" s="50">
        <v>0.25</v>
      </c>
      <c r="W169" s="50">
        <v>0</v>
      </c>
      <c r="X169" s="50">
        <v>0.98370999999999997</v>
      </c>
      <c r="Y169" s="50">
        <v>1</v>
      </c>
      <c r="AA169" s="3">
        <v>169</v>
      </c>
      <c r="AD169" s="93" t="str">
        <f>REPLACE(INDEX(GroupVertices[Group], MATCH(Vertices[[#This Row],[Vertex]],GroupVertices[Vertex],0)),1,1,"")</f>
        <v>6</v>
      </c>
      <c r="AE169" s="2"/>
      <c r="AI169" s="3"/>
    </row>
    <row r="170" spans="1:35" x14ac:dyDescent="0.25">
      <c r="A170" s="1" t="s">
        <v>341</v>
      </c>
      <c r="D170">
        <v>2.0483870967741935</v>
      </c>
      <c r="G170" s="51"/>
      <c r="M170">
        <v>3092.66455078125</v>
      </c>
      <c r="N170">
        <v>745.34783935546875</v>
      </c>
      <c r="R170" s="49">
        <v>3</v>
      </c>
      <c r="U170" s="50">
        <v>2</v>
      </c>
      <c r="V170" s="50">
        <v>0.33333299999999999</v>
      </c>
      <c r="W170" s="50">
        <v>0</v>
      </c>
      <c r="X170" s="50">
        <v>1.4669410000000001</v>
      </c>
      <c r="Y170" s="50">
        <v>0.33333333333333331</v>
      </c>
      <c r="AA170" s="3">
        <v>170</v>
      </c>
      <c r="AD170" s="93" t="str">
        <f>REPLACE(INDEX(GroupVertices[Group], MATCH(Vertices[[#This Row],[Vertex]],GroupVertices[Vertex],0)),1,1,"")</f>
        <v>6</v>
      </c>
      <c r="AE170" s="2"/>
      <c r="AI170" s="3"/>
    </row>
    <row r="171" spans="1:35" x14ac:dyDescent="0.25">
      <c r="A171" s="1" t="s">
        <v>342</v>
      </c>
      <c r="D171">
        <v>1.7741935483870968</v>
      </c>
      <c r="G171" s="51"/>
      <c r="M171">
        <v>679.559326171875</v>
      </c>
      <c r="N171">
        <v>5014.208984375</v>
      </c>
      <c r="R171" s="49">
        <v>2</v>
      </c>
      <c r="U171" s="50">
        <v>0</v>
      </c>
      <c r="V171" s="50">
        <v>2.7026999999999999E-2</v>
      </c>
      <c r="W171" s="50">
        <v>0</v>
      </c>
      <c r="X171" s="50">
        <v>0.68488899999999997</v>
      </c>
      <c r="Y171" s="50">
        <v>1</v>
      </c>
      <c r="AA171" s="3">
        <v>171</v>
      </c>
      <c r="AD171" s="93" t="str">
        <f>REPLACE(INDEX(GroupVertices[Group], MATCH(Vertices[[#This Row],[Vertex]],GroupVertices[Vertex],0)),1,1,"")</f>
        <v>2</v>
      </c>
      <c r="AE171" s="2"/>
      <c r="AI171" s="3"/>
    </row>
    <row r="172" spans="1:35" x14ac:dyDescent="0.25">
      <c r="A172" s="1" t="s">
        <v>343</v>
      </c>
      <c r="D172">
        <v>2.3225806451612905</v>
      </c>
      <c r="G172" s="51"/>
      <c r="M172">
        <v>1281.6611328125</v>
      </c>
      <c r="N172">
        <v>3782.387939453125</v>
      </c>
      <c r="R172" s="49">
        <v>4</v>
      </c>
      <c r="U172" s="50">
        <v>48</v>
      </c>
      <c r="V172" s="50">
        <v>3.2258000000000002E-2</v>
      </c>
      <c r="W172" s="50">
        <v>0</v>
      </c>
      <c r="X172" s="50">
        <v>1.315466</v>
      </c>
      <c r="Y172" s="50">
        <v>0.33333333333333331</v>
      </c>
      <c r="AA172" s="3">
        <v>172</v>
      </c>
      <c r="AD172" s="93" t="str">
        <f>REPLACE(INDEX(GroupVertices[Group], MATCH(Vertices[[#This Row],[Vertex]],GroupVertices[Vertex],0)),1,1,"")</f>
        <v>2</v>
      </c>
      <c r="AE172" s="2"/>
      <c r="AI172" s="3"/>
    </row>
    <row r="173" spans="1:35" x14ac:dyDescent="0.25">
      <c r="A173" s="1" t="s">
        <v>344</v>
      </c>
      <c r="D173">
        <v>1.5</v>
      </c>
      <c r="G173" s="51"/>
      <c r="M173">
        <v>1584.3487548828125</v>
      </c>
      <c r="N173">
        <v>8545.287109375</v>
      </c>
      <c r="R173" s="49">
        <v>1</v>
      </c>
      <c r="U173" s="50">
        <v>0</v>
      </c>
      <c r="V173" s="50">
        <v>1.5920000000000001E-3</v>
      </c>
      <c r="W173" s="50">
        <v>1.4517E-2</v>
      </c>
      <c r="X173" s="50">
        <v>0.38664100000000001</v>
      </c>
      <c r="Y173" s="50">
        <v>0</v>
      </c>
      <c r="AA173" s="3">
        <v>173</v>
      </c>
      <c r="AD173" s="93" t="str">
        <f>REPLACE(INDEX(GroupVertices[Group], MATCH(Vertices[[#This Row],[Vertex]],GroupVertices[Vertex],0)),1,1,"")</f>
        <v>1</v>
      </c>
      <c r="AE173" s="2"/>
      <c r="AI173" s="3"/>
    </row>
    <row r="174" spans="1:35" x14ac:dyDescent="0.25">
      <c r="A174" s="1" t="s">
        <v>345</v>
      </c>
      <c r="D174">
        <v>1.5</v>
      </c>
      <c r="G174" s="51"/>
      <c r="M174">
        <v>6545.8349609375</v>
      </c>
      <c r="N174">
        <v>1032.9849853515625</v>
      </c>
      <c r="R174" s="49">
        <v>1</v>
      </c>
      <c r="U174" s="50">
        <v>0</v>
      </c>
      <c r="V174" s="50">
        <v>1</v>
      </c>
      <c r="W174" s="50">
        <v>0</v>
      </c>
      <c r="X174" s="50">
        <v>0.99999800000000005</v>
      </c>
      <c r="Y174" s="50">
        <v>0</v>
      </c>
      <c r="AA174" s="3">
        <v>174</v>
      </c>
      <c r="AD174" s="93" t="str">
        <f>REPLACE(INDEX(GroupVertices[Group], MATCH(Vertices[[#This Row],[Vertex]],GroupVertices[Vertex],0)),1,1,"")</f>
        <v>41</v>
      </c>
      <c r="AE174" s="2"/>
      <c r="AI174" s="3"/>
    </row>
    <row r="175" spans="1:35" x14ac:dyDescent="0.25">
      <c r="A175" s="1" t="s">
        <v>346</v>
      </c>
      <c r="D175">
        <v>1.5</v>
      </c>
      <c r="G175" s="51"/>
      <c r="M175">
        <v>6545.8349609375</v>
      </c>
      <c r="N175">
        <v>1305.0166015625</v>
      </c>
      <c r="R175" s="49">
        <v>1</v>
      </c>
      <c r="U175" s="50">
        <v>0</v>
      </c>
      <c r="V175" s="50">
        <v>1</v>
      </c>
      <c r="W175" s="50">
        <v>0</v>
      </c>
      <c r="X175" s="50">
        <v>0.99999800000000005</v>
      </c>
      <c r="Y175" s="50">
        <v>0</v>
      </c>
      <c r="AA175" s="3">
        <v>175</v>
      </c>
      <c r="AD175" s="93" t="str">
        <f>REPLACE(INDEX(GroupVertices[Group], MATCH(Vertices[[#This Row],[Vertex]],GroupVertices[Vertex],0)),1,1,"")</f>
        <v>41</v>
      </c>
      <c r="AE175" s="2"/>
      <c r="AI175" s="3"/>
    </row>
    <row r="176" spans="1:35" x14ac:dyDescent="0.25">
      <c r="A176" s="1" t="s">
        <v>347</v>
      </c>
      <c r="D176">
        <v>1.5</v>
      </c>
      <c r="G176" s="51"/>
      <c r="M176">
        <v>9300.2802734375</v>
      </c>
      <c r="N176">
        <v>6114.9365234375</v>
      </c>
      <c r="R176" s="49">
        <v>1</v>
      </c>
      <c r="U176" s="50">
        <v>0</v>
      </c>
      <c r="V176" s="50">
        <v>1.307E-3</v>
      </c>
      <c r="W176" s="50">
        <v>4.7759999999999999E-3</v>
      </c>
      <c r="X176" s="50">
        <v>0.40875600000000001</v>
      </c>
      <c r="Y176" s="50">
        <v>0</v>
      </c>
      <c r="AA176" s="3">
        <v>176</v>
      </c>
      <c r="AD176" s="93" t="str">
        <f>REPLACE(INDEX(GroupVertices[Group], MATCH(Vertices[[#This Row],[Vertex]],GroupVertices[Vertex],0)),1,1,"")</f>
        <v>1</v>
      </c>
      <c r="AE176" s="2"/>
      <c r="AI176" s="3"/>
    </row>
    <row r="177" spans="1:35" x14ac:dyDescent="0.25">
      <c r="A177" s="1" t="s">
        <v>348</v>
      </c>
      <c r="D177">
        <v>1.5</v>
      </c>
      <c r="G177" s="51"/>
      <c r="M177">
        <v>4553.62451171875</v>
      </c>
      <c r="N177">
        <v>1183.7052001953125</v>
      </c>
      <c r="R177" s="49">
        <v>1</v>
      </c>
      <c r="U177" s="50">
        <v>0</v>
      </c>
      <c r="V177" s="50">
        <v>0.33333299999999999</v>
      </c>
      <c r="W177" s="50">
        <v>0</v>
      </c>
      <c r="X177" s="50">
        <v>0.77026899999999998</v>
      </c>
      <c r="Y177" s="50">
        <v>0</v>
      </c>
      <c r="AA177" s="3">
        <v>177</v>
      </c>
      <c r="AD177" s="93" t="str">
        <f>REPLACE(INDEX(GroupVertices[Group], MATCH(Vertices[[#This Row],[Vertex]],GroupVertices[Vertex],0)),1,1,"")</f>
        <v>18</v>
      </c>
      <c r="AE177" s="2"/>
      <c r="AI177" s="3"/>
    </row>
    <row r="178" spans="1:35" x14ac:dyDescent="0.25">
      <c r="A178" s="1" t="s">
        <v>349</v>
      </c>
      <c r="D178">
        <v>1.7741935483870968</v>
      </c>
      <c r="G178" s="51"/>
      <c r="M178">
        <v>4971.0400390625</v>
      </c>
      <c r="N178">
        <v>1521.9066162109375</v>
      </c>
      <c r="R178" s="49">
        <v>2</v>
      </c>
      <c r="U178" s="50">
        <v>1</v>
      </c>
      <c r="V178" s="50">
        <v>0.5</v>
      </c>
      <c r="W178" s="50">
        <v>0</v>
      </c>
      <c r="X178" s="50">
        <v>1.459457</v>
      </c>
      <c r="Y178" s="50">
        <v>0</v>
      </c>
      <c r="AA178" s="3">
        <v>178</v>
      </c>
      <c r="AD178" s="93" t="str">
        <f>REPLACE(INDEX(GroupVertices[Group], MATCH(Vertices[[#This Row],[Vertex]],GroupVertices[Vertex],0)),1,1,"")</f>
        <v>18</v>
      </c>
      <c r="AE178" s="2"/>
      <c r="AI178" s="3"/>
    </row>
    <row r="179" spans="1:35" x14ac:dyDescent="0.25">
      <c r="A179" s="1" t="s">
        <v>350</v>
      </c>
      <c r="D179">
        <v>1.7741935483870968</v>
      </c>
      <c r="G179" s="51"/>
      <c r="M179">
        <v>4553.62451171875</v>
      </c>
      <c r="N179">
        <v>2032.8848876953125</v>
      </c>
      <c r="R179" s="49">
        <v>2</v>
      </c>
      <c r="U179" s="50">
        <v>0</v>
      </c>
      <c r="V179" s="50">
        <v>0.5</v>
      </c>
      <c r="W179" s="50">
        <v>0</v>
      </c>
      <c r="X179" s="50">
        <v>0.99999800000000005</v>
      </c>
      <c r="Y179" s="50">
        <v>1</v>
      </c>
      <c r="AA179" s="3">
        <v>179</v>
      </c>
      <c r="AD179" s="93" t="str">
        <f>REPLACE(INDEX(GroupVertices[Group], MATCH(Vertices[[#This Row],[Vertex]],GroupVertices[Vertex],0)),1,1,"")</f>
        <v>15</v>
      </c>
      <c r="AE179" s="2"/>
      <c r="AI179" s="3"/>
    </row>
    <row r="180" spans="1:35" x14ac:dyDescent="0.25">
      <c r="A180" s="1" t="s">
        <v>351</v>
      </c>
      <c r="D180">
        <v>1.7741935483870968</v>
      </c>
      <c r="G180" s="51"/>
      <c r="M180">
        <v>4553.62451171875</v>
      </c>
      <c r="N180">
        <v>2363.734130859375</v>
      </c>
      <c r="R180" s="49">
        <v>2</v>
      </c>
      <c r="U180" s="50">
        <v>0</v>
      </c>
      <c r="V180" s="50">
        <v>0.5</v>
      </c>
      <c r="W180" s="50">
        <v>0</v>
      </c>
      <c r="X180" s="50">
        <v>0.99999800000000005</v>
      </c>
      <c r="Y180" s="50">
        <v>1</v>
      </c>
      <c r="AA180" s="3">
        <v>180</v>
      </c>
      <c r="AD180" s="93" t="str">
        <f>REPLACE(INDEX(GroupVertices[Group], MATCH(Vertices[[#This Row],[Vertex]],GroupVertices[Vertex],0)),1,1,"")</f>
        <v>15</v>
      </c>
      <c r="AE180" s="2"/>
      <c r="AI180" s="3"/>
    </row>
    <row r="181" spans="1:35" x14ac:dyDescent="0.25">
      <c r="A181" s="1" t="s">
        <v>352</v>
      </c>
      <c r="D181">
        <v>1.7741935483870968</v>
      </c>
      <c r="G181" s="51"/>
      <c r="M181">
        <v>4971.0400390625</v>
      </c>
      <c r="N181">
        <v>2363.734130859375</v>
      </c>
      <c r="R181" s="49">
        <v>2</v>
      </c>
      <c r="U181" s="50">
        <v>0</v>
      </c>
      <c r="V181" s="50">
        <v>0.5</v>
      </c>
      <c r="W181" s="50">
        <v>0</v>
      </c>
      <c r="X181" s="50">
        <v>0.99999800000000005</v>
      </c>
      <c r="Y181" s="50">
        <v>1</v>
      </c>
      <c r="AA181" s="3">
        <v>181</v>
      </c>
      <c r="AD181" s="93" t="str">
        <f>REPLACE(INDEX(GroupVertices[Group], MATCH(Vertices[[#This Row],[Vertex]],GroupVertices[Vertex],0)),1,1,"")</f>
        <v>15</v>
      </c>
      <c r="AE181" s="2"/>
      <c r="AI181" s="3"/>
    </row>
    <row r="182" spans="1:35" x14ac:dyDescent="0.25">
      <c r="A182" s="1" t="s">
        <v>353</v>
      </c>
      <c r="D182">
        <v>1.7741935483870968</v>
      </c>
      <c r="G182" s="51"/>
      <c r="M182">
        <v>5663.5703125</v>
      </c>
      <c r="N182">
        <v>3823.14697265625</v>
      </c>
      <c r="R182" s="49">
        <v>2</v>
      </c>
      <c r="U182" s="50">
        <v>0</v>
      </c>
      <c r="V182" s="50">
        <v>0.5</v>
      </c>
      <c r="W182" s="50">
        <v>0</v>
      </c>
      <c r="X182" s="50">
        <v>0.99999800000000005</v>
      </c>
      <c r="Y182" s="50">
        <v>1</v>
      </c>
      <c r="AA182" s="3">
        <v>182</v>
      </c>
      <c r="AD182" s="93" t="str">
        <f>REPLACE(INDEX(GroupVertices[Group], MATCH(Vertices[[#This Row],[Vertex]],GroupVertices[Vertex],0)),1,1,"")</f>
        <v>16</v>
      </c>
      <c r="AE182" s="2"/>
      <c r="AI182" s="3"/>
    </row>
    <row r="183" spans="1:35" x14ac:dyDescent="0.25">
      <c r="A183" s="1" t="s">
        <v>354</v>
      </c>
      <c r="D183">
        <v>1.7741935483870968</v>
      </c>
      <c r="G183" s="51"/>
      <c r="M183">
        <v>5663.5703125</v>
      </c>
      <c r="N183">
        <v>4087.826416015625</v>
      </c>
      <c r="R183" s="49">
        <v>2</v>
      </c>
      <c r="U183" s="50">
        <v>0</v>
      </c>
      <c r="V183" s="50">
        <v>0.5</v>
      </c>
      <c r="W183" s="50">
        <v>0</v>
      </c>
      <c r="X183" s="50">
        <v>0.99999800000000005</v>
      </c>
      <c r="Y183" s="50">
        <v>1</v>
      </c>
      <c r="AA183" s="3">
        <v>183</v>
      </c>
      <c r="AD183" s="93" t="str">
        <f>REPLACE(INDEX(GroupVertices[Group], MATCH(Vertices[[#This Row],[Vertex]],GroupVertices[Vertex],0)),1,1,"")</f>
        <v>16</v>
      </c>
      <c r="AE183" s="2"/>
      <c r="AI183" s="3"/>
    </row>
    <row r="184" spans="1:35" x14ac:dyDescent="0.25">
      <c r="A184" s="1" t="s">
        <v>355</v>
      </c>
      <c r="D184">
        <v>1.7741935483870968</v>
      </c>
      <c r="G184" s="51"/>
      <c r="M184">
        <v>6175.85302734375</v>
      </c>
      <c r="N184">
        <v>4087.826416015625</v>
      </c>
      <c r="R184" s="49">
        <v>2</v>
      </c>
      <c r="U184" s="50">
        <v>0</v>
      </c>
      <c r="V184" s="50">
        <v>0.5</v>
      </c>
      <c r="W184" s="50">
        <v>0</v>
      </c>
      <c r="X184" s="50">
        <v>0.99999800000000005</v>
      </c>
      <c r="Y184" s="50">
        <v>1</v>
      </c>
      <c r="AA184" s="3">
        <v>184</v>
      </c>
      <c r="AD184" s="93" t="str">
        <f>REPLACE(INDEX(GroupVertices[Group], MATCH(Vertices[[#This Row],[Vertex]],GroupVertices[Vertex],0)),1,1,"")</f>
        <v>16</v>
      </c>
      <c r="AE184" s="2"/>
      <c r="AI184" s="3"/>
    </row>
    <row r="185" spans="1:35" x14ac:dyDescent="0.25">
      <c r="A185" s="1" t="s">
        <v>356</v>
      </c>
      <c r="D185">
        <v>1.5</v>
      </c>
      <c r="G185" s="51"/>
      <c r="M185">
        <v>5711.00390625</v>
      </c>
      <c r="N185">
        <v>308.79263305664063</v>
      </c>
      <c r="R185" s="49">
        <v>1</v>
      </c>
      <c r="U185" s="50">
        <v>0</v>
      </c>
      <c r="V185" s="50">
        <v>1</v>
      </c>
      <c r="W185" s="50">
        <v>0</v>
      </c>
      <c r="X185" s="50">
        <v>0.99999800000000005</v>
      </c>
      <c r="Y185" s="50">
        <v>0</v>
      </c>
      <c r="AA185" s="3">
        <v>185</v>
      </c>
      <c r="AD185" s="93" t="str">
        <f>REPLACE(INDEX(GroupVertices[Group], MATCH(Vertices[[#This Row],[Vertex]],GroupVertices[Vertex],0)),1,1,"")</f>
        <v>54</v>
      </c>
      <c r="AE185" s="2"/>
      <c r="AI185" s="3"/>
    </row>
    <row r="186" spans="1:35" x14ac:dyDescent="0.25">
      <c r="A186" s="1" t="s">
        <v>357</v>
      </c>
      <c r="D186">
        <v>1.5</v>
      </c>
      <c r="G186" s="51"/>
      <c r="M186">
        <v>5711.00390625</v>
      </c>
      <c r="N186">
        <v>573.4720458984375</v>
      </c>
      <c r="R186" s="49">
        <v>1</v>
      </c>
      <c r="U186" s="50">
        <v>0</v>
      </c>
      <c r="V186" s="50">
        <v>1</v>
      </c>
      <c r="W186" s="50">
        <v>0</v>
      </c>
      <c r="X186" s="50">
        <v>0.99999800000000005</v>
      </c>
      <c r="Y186" s="50">
        <v>0</v>
      </c>
      <c r="AA186" s="3">
        <v>186</v>
      </c>
      <c r="AD186" s="93" t="str">
        <f>REPLACE(INDEX(GroupVertices[Group], MATCH(Vertices[[#This Row],[Vertex]],GroupVertices[Vertex],0)),1,1,"")</f>
        <v>54</v>
      </c>
      <c r="AE186" s="2"/>
      <c r="AI186" s="3"/>
    </row>
    <row r="187" spans="1:35" x14ac:dyDescent="0.25">
      <c r="A187" s="1" t="s">
        <v>358</v>
      </c>
      <c r="D187">
        <v>1.7741935483870968</v>
      </c>
      <c r="G187" s="51"/>
      <c r="M187">
        <v>9088.275390625</v>
      </c>
      <c r="N187">
        <v>4551.015625</v>
      </c>
      <c r="R187" s="49">
        <v>2</v>
      </c>
      <c r="U187" s="50">
        <v>0</v>
      </c>
      <c r="V187" s="50">
        <v>0.5</v>
      </c>
      <c r="W187" s="50">
        <v>0</v>
      </c>
      <c r="X187" s="50">
        <v>0.99999800000000005</v>
      </c>
      <c r="Y187" s="50">
        <v>1</v>
      </c>
      <c r="AA187" s="3">
        <v>187</v>
      </c>
      <c r="AD187" s="93" t="str">
        <f>REPLACE(INDEX(GroupVertices[Group], MATCH(Vertices[[#This Row],[Vertex]],GroupVertices[Vertex],0)),1,1,"")</f>
        <v>14</v>
      </c>
      <c r="AE187" s="2"/>
      <c r="AI187" s="3"/>
    </row>
    <row r="188" spans="1:35" x14ac:dyDescent="0.25">
      <c r="A188" s="1" t="s">
        <v>359</v>
      </c>
      <c r="D188">
        <v>1.7741935483870968</v>
      </c>
      <c r="G188" s="51"/>
      <c r="M188">
        <v>9088.275390625</v>
      </c>
      <c r="N188">
        <v>4859.80810546875</v>
      </c>
      <c r="R188" s="49">
        <v>2</v>
      </c>
      <c r="U188" s="50">
        <v>0</v>
      </c>
      <c r="V188" s="50">
        <v>0.5</v>
      </c>
      <c r="W188" s="50">
        <v>0</v>
      </c>
      <c r="X188" s="50">
        <v>0.99999800000000005</v>
      </c>
      <c r="Y188" s="50">
        <v>1</v>
      </c>
      <c r="AA188" s="3">
        <v>188</v>
      </c>
      <c r="AD188" s="93" t="str">
        <f>REPLACE(INDEX(GroupVertices[Group], MATCH(Vertices[[#This Row],[Vertex]],GroupVertices[Vertex],0)),1,1,"")</f>
        <v>14</v>
      </c>
      <c r="AE188" s="2"/>
      <c r="AI188" s="3"/>
    </row>
    <row r="189" spans="1:35" x14ac:dyDescent="0.25">
      <c r="A189" s="1" t="s">
        <v>360</v>
      </c>
      <c r="D189">
        <v>1.7741935483870968</v>
      </c>
      <c r="G189" s="51"/>
      <c r="M189">
        <v>9543.6376953125</v>
      </c>
      <c r="N189">
        <v>4859.80810546875</v>
      </c>
      <c r="R189" s="49">
        <v>2</v>
      </c>
      <c r="U189" s="50">
        <v>0</v>
      </c>
      <c r="V189" s="50">
        <v>0.5</v>
      </c>
      <c r="W189" s="50">
        <v>0</v>
      </c>
      <c r="X189" s="50">
        <v>0.99999800000000005</v>
      </c>
      <c r="Y189" s="50">
        <v>1</v>
      </c>
      <c r="AA189" s="3">
        <v>189</v>
      </c>
      <c r="AD189" s="93" t="str">
        <f>REPLACE(INDEX(GroupVertices[Group], MATCH(Vertices[[#This Row],[Vertex]],GroupVertices[Vertex],0)),1,1,"")</f>
        <v>14</v>
      </c>
      <c r="AE189" s="2"/>
      <c r="AI189" s="3"/>
    </row>
    <row r="190" spans="1:35" x14ac:dyDescent="0.25">
      <c r="A190" s="1" t="s">
        <v>361</v>
      </c>
      <c r="D190">
        <v>1.5</v>
      </c>
      <c r="G190" s="51"/>
      <c r="M190">
        <v>983.71722412109375</v>
      </c>
      <c r="N190">
        <v>3039.780029296875</v>
      </c>
      <c r="R190" s="49">
        <v>1</v>
      </c>
      <c r="U190" s="50">
        <v>0</v>
      </c>
      <c r="V190" s="50">
        <v>1.8182E-2</v>
      </c>
      <c r="W190" s="50">
        <v>0</v>
      </c>
      <c r="X190" s="50">
        <v>0.48880099999999999</v>
      </c>
      <c r="Y190" s="50">
        <v>0</v>
      </c>
      <c r="AA190" s="3">
        <v>190</v>
      </c>
      <c r="AD190" s="93" t="str">
        <f>REPLACE(INDEX(GroupVertices[Group], MATCH(Vertices[[#This Row],[Vertex]],GroupVertices[Vertex],0)),1,1,"")</f>
        <v>2</v>
      </c>
      <c r="AE190" s="2"/>
      <c r="AI190" s="3"/>
    </row>
    <row r="191" spans="1:35" x14ac:dyDescent="0.25">
      <c r="A191" s="1" t="s">
        <v>362</v>
      </c>
      <c r="D191">
        <v>2.3225806451612905</v>
      </c>
      <c r="G191" s="51"/>
      <c r="M191">
        <v>368.11068725585938</v>
      </c>
      <c r="N191">
        <v>3404.682373046875</v>
      </c>
      <c r="R191" s="49">
        <v>4</v>
      </c>
      <c r="U191" s="50">
        <v>35</v>
      </c>
      <c r="V191" s="50">
        <v>2.3810000000000001E-2</v>
      </c>
      <c r="W191" s="50">
        <v>0</v>
      </c>
      <c r="X191" s="50">
        <v>1.59436</v>
      </c>
      <c r="Y191" s="50">
        <v>0.16666666666666666</v>
      </c>
      <c r="AA191" s="3">
        <v>191</v>
      </c>
      <c r="AD191" s="93" t="str">
        <f>REPLACE(INDEX(GroupVertices[Group], MATCH(Vertices[[#This Row],[Vertex]],GroupVertices[Vertex],0)),1,1,"")</f>
        <v>2</v>
      </c>
      <c r="AE191" s="2"/>
      <c r="AI191" s="3"/>
    </row>
    <row r="192" spans="1:35" x14ac:dyDescent="0.25">
      <c r="A192" s="1" t="s">
        <v>363</v>
      </c>
      <c r="D192">
        <v>1.7741935483870968</v>
      </c>
      <c r="G192" s="51"/>
      <c r="M192">
        <v>5236.99072265625</v>
      </c>
      <c r="N192">
        <v>8787.70703125</v>
      </c>
      <c r="R192" s="49">
        <v>2</v>
      </c>
      <c r="U192" s="50">
        <v>0</v>
      </c>
      <c r="V192" s="50">
        <v>1.3810000000000001E-3</v>
      </c>
      <c r="W192" s="50">
        <v>9.8999999999999999E-4</v>
      </c>
      <c r="X192" s="50">
        <v>0.70907100000000001</v>
      </c>
      <c r="Y192" s="50">
        <v>1</v>
      </c>
      <c r="AA192" s="3">
        <v>192</v>
      </c>
      <c r="AD192" s="93" t="str">
        <f>REPLACE(INDEX(GroupVertices[Group], MATCH(Vertices[[#This Row],[Vertex]],GroupVertices[Vertex],0)),1,1,"")</f>
        <v>1</v>
      </c>
      <c r="AE192" s="2"/>
      <c r="AI192" s="3"/>
    </row>
    <row r="193" spans="1:35" x14ac:dyDescent="0.25">
      <c r="A193" s="1" t="s">
        <v>364</v>
      </c>
      <c r="D193">
        <v>1.7741935483870968</v>
      </c>
      <c r="G193" s="51"/>
      <c r="M193">
        <v>4664.4736328125</v>
      </c>
      <c r="N193">
        <v>9033.56640625</v>
      </c>
      <c r="R193" s="49">
        <v>2</v>
      </c>
      <c r="U193" s="50">
        <v>0</v>
      </c>
      <c r="V193" s="50">
        <v>1.3810000000000001E-3</v>
      </c>
      <c r="W193" s="50">
        <v>9.8999999999999999E-4</v>
      </c>
      <c r="X193" s="50">
        <v>0.70907100000000001</v>
      </c>
      <c r="Y193" s="50">
        <v>1</v>
      </c>
      <c r="AA193" s="3">
        <v>193</v>
      </c>
      <c r="AD193" s="93" t="str">
        <f>REPLACE(INDEX(GroupVertices[Group], MATCH(Vertices[[#This Row],[Vertex]],GroupVertices[Vertex],0)),1,1,"")</f>
        <v>1</v>
      </c>
      <c r="AE193" s="2"/>
      <c r="AI193" s="3"/>
    </row>
    <row r="194" spans="1:35" x14ac:dyDescent="0.25">
      <c r="A194" s="1" t="s">
        <v>365</v>
      </c>
      <c r="D194">
        <v>1.5</v>
      </c>
      <c r="G194" s="51"/>
      <c r="M194">
        <v>8481.125</v>
      </c>
      <c r="N194">
        <v>3161.448486328125</v>
      </c>
      <c r="R194" s="49">
        <v>1</v>
      </c>
      <c r="U194" s="50">
        <v>0</v>
      </c>
      <c r="V194" s="50">
        <v>1</v>
      </c>
      <c r="W194" s="50">
        <v>0</v>
      </c>
      <c r="X194" s="50">
        <v>0.99999800000000005</v>
      </c>
      <c r="Y194" s="50">
        <v>0</v>
      </c>
      <c r="AA194" s="3">
        <v>194</v>
      </c>
      <c r="AD194" s="93" t="str">
        <f>REPLACE(INDEX(GroupVertices[Group], MATCH(Vertices[[#This Row],[Vertex]],GroupVertices[Vertex],0)),1,1,"")</f>
        <v>53</v>
      </c>
      <c r="AE194" s="2"/>
      <c r="AI194" s="3"/>
    </row>
    <row r="195" spans="1:35" x14ac:dyDescent="0.25">
      <c r="A195" s="1" t="s">
        <v>366</v>
      </c>
      <c r="D195">
        <v>1.5</v>
      </c>
      <c r="G195" s="51"/>
      <c r="M195">
        <v>8481.125</v>
      </c>
      <c r="N195">
        <v>3396.71923828125</v>
      </c>
      <c r="R195" s="49">
        <v>1</v>
      </c>
      <c r="U195" s="50">
        <v>0</v>
      </c>
      <c r="V195" s="50">
        <v>1</v>
      </c>
      <c r="W195" s="50">
        <v>0</v>
      </c>
      <c r="X195" s="50">
        <v>0.99999800000000005</v>
      </c>
      <c r="Y195" s="50">
        <v>0</v>
      </c>
      <c r="AA195" s="3">
        <v>195</v>
      </c>
      <c r="AD195" s="93" t="str">
        <f>REPLACE(INDEX(GroupVertices[Group], MATCH(Vertices[[#This Row],[Vertex]],GroupVertices[Vertex],0)),1,1,"")</f>
        <v>53</v>
      </c>
      <c r="AE195" s="2"/>
      <c r="AI195" s="3"/>
    </row>
    <row r="196" spans="1:35" x14ac:dyDescent="0.25">
      <c r="A196" s="1" t="s">
        <v>367</v>
      </c>
      <c r="D196">
        <v>1.5</v>
      </c>
      <c r="G196" s="51"/>
      <c r="M196">
        <v>7541.9404296875</v>
      </c>
      <c r="N196">
        <v>3161.448486328125</v>
      </c>
      <c r="R196" s="49">
        <v>1</v>
      </c>
      <c r="U196" s="50">
        <v>0</v>
      </c>
      <c r="V196" s="50">
        <v>1</v>
      </c>
      <c r="W196" s="50">
        <v>0</v>
      </c>
      <c r="X196" s="50">
        <v>0.99999800000000005</v>
      </c>
      <c r="Y196" s="50">
        <v>0</v>
      </c>
      <c r="AA196" s="3">
        <v>196</v>
      </c>
      <c r="AD196" s="93" t="str">
        <f>REPLACE(INDEX(GroupVertices[Group], MATCH(Vertices[[#This Row],[Vertex]],GroupVertices[Vertex],0)),1,1,"")</f>
        <v>56</v>
      </c>
      <c r="AE196" s="2"/>
      <c r="AI196" s="3"/>
    </row>
    <row r="197" spans="1:35" x14ac:dyDescent="0.25">
      <c r="A197" s="1" t="s">
        <v>368</v>
      </c>
      <c r="D197">
        <v>1.5</v>
      </c>
      <c r="G197" s="51"/>
      <c r="M197">
        <v>7541.9404296875</v>
      </c>
      <c r="N197">
        <v>3396.71923828125</v>
      </c>
      <c r="R197" s="49">
        <v>1</v>
      </c>
      <c r="U197" s="50">
        <v>0</v>
      </c>
      <c r="V197" s="50">
        <v>1</v>
      </c>
      <c r="W197" s="50">
        <v>0</v>
      </c>
      <c r="X197" s="50">
        <v>0.99999800000000005</v>
      </c>
      <c r="Y197" s="50">
        <v>0</v>
      </c>
      <c r="AA197" s="3">
        <v>197</v>
      </c>
      <c r="AD197" s="93" t="str">
        <f>REPLACE(INDEX(GroupVertices[Group], MATCH(Vertices[[#This Row],[Vertex]],GroupVertices[Vertex],0)),1,1,"")</f>
        <v>56</v>
      </c>
      <c r="AE197" s="2"/>
      <c r="AI197" s="3"/>
    </row>
    <row r="198" spans="1:35" x14ac:dyDescent="0.25">
      <c r="A198" s="1" t="s">
        <v>369</v>
      </c>
      <c r="D198">
        <v>1.7741935483870968</v>
      </c>
      <c r="G198" s="51"/>
      <c r="M198">
        <v>4507.927734375</v>
      </c>
      <c r="N198">
        <v>8299.4091796875</v>
      </c>
      <c r="R198" s="49">
        <v>2</v>
      </c>
      <c r="U198" s="50">
        <v>0</v>
      </c>
      <c r="V198" s="50">
        <v>1.139E-3</v>
      </c>
      <c r="W198" s="50">
        <v>9.7999999999999997E-5</v>
      </c>
      <c r="X198" s="50">
        <v>0.66163899999999998</v>
      </c>
      <c r="Y198" s="50">
        <v>1</v>
      </c>
      <c r="AA198" s="3">
        <v>198</v>
      </c>
      <c r="AD198" s="93" t="str">
        <f>REPLACE(INDEX(GroupVertices[Group], MATCH(Vertices[[#This Row],[Vertex]],GroupVertices[Vertex],0)),1,1,"")</f>
        <v>1</v>
      </c>
      <c r="AE198" s="2"/>
      <c r="AI198" s="3"/>
    </row>
    <row r="199" spans="1:35" x14ac:dyDescent="0.25">
      <c r="A199" s="1" t="s">
        <v>370</v>
      </c>
      <c r="D199">
        <v>2.3225806451612905</v>
      </c>
      <c r="G199" s="51"/>
      <c r="M199">
        <v>5698.1142578125</v>
      </c>
      <c r="N199">
        <v>7814.71923828125</v>
      </c>
      <c r="R199" s="49">
        <v>4</v>
      </c>
      <c r="U199" s="50">
        <v>9.5</v>
      </c>
      <c r="V199" s="50">
        <v>1.152E-3</v>
      </c>
      <c r="W199" s="50">
        <v>1.27E-4</v>
      </c>
      <c r="X199" s="50">
        <v>1.1796329999999999</v>
      </c>
      <c r="Y199" s="50">
        <v>0.5</v>
      </c>
      <c r="AA199" s="3">
        <v>199</v>
      </c>
      <c r="AD199" s="93" t="str">
        <f>REPLACE(INDEX(GroupVertices[Group], MATCH(Vertices[[#This Row],[Vertex]],GroupVertices[Vertex],0)),1,1,"")</f>
        <v>1</v>
      </c>
      <c r="AE199" s="2"/>
      <c r="AI199" s="3"/>
    </row>
    <row r="200" spans="1:35" x14ac:dyDescent="0.25">
      <c r="A200" s="1" t="s">
        <v>371</v>
      </c>
      <c r="D200">
        <v>1.7741935483870968</v>
      </c>
      <c r="G200" s="51"/>
      <c r="M200">
        <v>1591.4757080078125</v>
      </c>
      <c r="N200">
        <v>3946.938720703125</v>
      </c>
      <c r="R200" s="49">
        <v>2</v>
      </c>
      <c r="U200" s="50">
        <v>0</v>
      </c>
      <c r="V200" s="50">
        <v>1.8519000000000001E-2</v>
      </c>
      <c r="W200" s="50">
        <v>0</v>
      </c>
      <c r="X200" s="50">
        <v>0.85008899999999998</v>
      </c>
      <c r="Y200" s="50">
        <v>1</v>
      </c>
      <c r="AA200" s="3">
        <v>200</v>
      </c>
      <c r="AD200" s="93" t="str">
        <f>REPLACE(INDEX(GroupVertices[Group], MATCH(Vertices[[#This Row],[Vertex]],GroupVertices[Vertex],0)),1,1,"")</f>
        <v>2</v>
      </c>
      <c r="AE200" s="2"/>
      <c r="AI200" s="3"/>
    </row>
    <row r="201" spans="1:35" x14ac:dyDescent="0.25">
      <c r="A201" s="1" t="s">
        <v>372</v>
      </c>
      <c r="D201">
        <v>1.7741935483870968</v>
      </c>
      <c r="G201" s="51"/>
      <c r="M201">
        <v>530.99493408203125</v>
      </c>
      <c r="N201">
        <v>3108.306884765625</v>
      </c>
      <c r="R201" s="49">
        <v>2</v>
      </c>
      <c r="U201" s="50">
        <v>0</v>
      </c>
      <c r="V201" s="50">
        <v>1.8519000000000001E-2</v>
      </c>
      <c r="W201" s="50">
        <v>0</v>
      </c>
      <c r="X201" s="50">
        <v>0.85008899999999998</v>
      </c>
      <c r="Y201" s="50">
        <v>1</v>
      </c>
      <c r="AA201" s="3">
        <v>201</v>
      </c>
      <c r="AD201" s="93" t="str">
        <f>REPLACE(INDEX(GroupVertices[Group], MATCH(Vertices[[#This Row],[Vertex]],GroupVertices[Vertex],0)),1,1,"")</f>
        <v>2</v>
      </c>
      <c r="AE201" s="2"/>
      <c r="AI201" s="3"/>
    </row>
    <row r="202" spans="1:35" x14ac:dyDescent="0.25">
      <c r="A202" s="1" t="s">
        <v>373</v>
      </c>
      <c r="D202">
        <v>1.5</v>
      </c>
      <c r="G202" s="51"/>
      <c r="M202">
        <v>3069.30859375</v>
      </c>
      <c r="N202">
        <v>9374.568359375</v>
      </c>
      <c r="R202" s="49">
        <v>1</v>
      </c>
      <c r="U202" s="50">
        <v>0</v>
      </c>
      <c r="V202" s="50">
        <v>6.6299999999999996E-4</v>
      </c>
      <c r="W202" s="50">
        <v>0</v>
      </c>
      <c r="X202" s="50">
        <v>0.50835300000000005</v>
      </c>
      <c r="Y202" s="50">
        <v>0</v>
      </c>
      <c r="AA202" s="3">
        <v>202</v>
      </c>
      <c r="AD202" s="93" t="str">
        <f>REPLACE(INDEX(GroupVertices[Group], MATCH(Vertices[[#This Row],[Vertex]],GroupVertices[Vertex],0)),1,1,"")</f>
        <v>1</v>
      </c>
      <c r="AE202" s="2"/>
      <c r="AI202" s="3"/>
    </row>
    <row r="203" spans="1:35" x14ac:dyDescent="0.25">
      <c r="A203" s="1" t="s">
        <v>374</v>
      </c>
      <c r="D203">
        <v>1.7741935483870968</v>
      </c>
      <c r="G203" s="51"/>
      <c r="M203">
        <v>4140.45263671875</v>
      </c>
      <c r="N203">
        <v>6372.8681640625</v>
      </c>
      <c r="R203" s="49">
        <v>2</v>
      </c>
      <c r="U203" s="50">
        <v>0</v>
      </c>
      <c r="V203" s="50">
        <v>1.634E-3</v>
      </c>
      <c r="W203" s="50">
        <v>3.4789999999999999E-3</v>
      </c>
      <c r="X203" s="50">
        <v>0.64687399999999995</v>
      </c>
      <c r="Y203" s="50">
        <v>1</v>
      </c>
      <c r="AA203" s="3">
        <v>203</v>
      </c>
      <c r="AD203" s="93" t="str">
        <f>REPLACE(INDEX(GroupVertices[Group], MATCH(Vertices[[#This Row],[Vertex]],GroupVertices[Vertex],0)),1,1,"")</f>
        <v>1</v>
      </c>
      <c r="AE203" s="2"/>
      <c r="AI203" s="3"/>
    </row>
    <row r="204" spans="1:35" x14ac:dyDescent="0.25">
      <c r="A204" s="1" t="s">
        <v>375</v>
      </c>
      <c r="D204">
        <v>1.7741935483870968</v>
      </c>
      <c r="G204" s="51"/>
      <c r="M204">
        <v>5253.30029296875</v>
      </c>
      <c r="N204">
        <v>5905.7109375</v>
      </c>
      <c r="R204" s="49">
        <v>2</v>
      </c>
      <c r="U204" s="50">
        <v>155</v>
      </c>
      <c r="V204" s="50">
        <v>1.119E-3</v>
      </c>
      <c r="W204" s="50">
        <v>3.6600000000000001E-4</v>
      </c>
      <c r="X204" s="50">
        <v>0.99017900000000003</v>
      </c>
      <c r="Y204" s="50">
        <v>0</v>
      </c>
      <c r="AA204" s="3">
        <v>204</v>
      </c>
      <c r="AD204" s="93" t="str">
        <f>REPLACE(INDEX(GroupVertices[Group], MATCH(Vertices[[#This Row],[Vertex]],GroupVertices[Vertex],0)),1,1,"")</f>
        <v>1</v>
      </c>
      <c r="AE204" s="2"/>
      <c r="AI204" s="3"/>
    </row>
    <row r="205" spans="1:35" x14ac:dyDescent="0.25">
      <c r="A205" s="1" t="s">
        <v>376</v>
      </c>
      <c r="D205">
        <v>1.5</v>
      </c>
      <c r="G205" s="51"/>
      <c r="M205">
        <v>4534.5419921875</v>
      </c>
      <c r="N205">
        <v>5190.658203125</v>
      </c>
      <c r="R205" s="49">
        <v>1</v>
      </c>
      <c r="U205" s="50">
        <v>0</v>
      </c>
      <c r="V205" s="50">
        <v>9.5299999999999996E-4</v>
      </c>
      <c r="W205" s="50">
        <v>5.3999999999999998E-5</v>
      </c>
      <c r="X205" s="50">
        <v>0.57082600000000006</v>
      </c>
      <c r="Y205" s="50">
        <v>0</v>
      </c>
      <c r="AA205" s="3">
        <v>205</v>
      </c>
      <c r="AD205" s="93" t="str">
        <f>REPLACE(INDEX(GroupVertices[Group], MATCH(Vertices[[#This Row],[Vertex]],GroupVertices[Vertex],0)),1,1,"")</f>
        <v>1</v>
      </c>
      <c r="AE205" s="2"/>
      <c r="AI205" s="3"/>
    </row>
    <row r="206" spans="1:35" x14ac:dyDescent="0.25">
      <c r="A206" s="1" t="s">
        <v>377</v>
      </c>
      <c r="D206">
        <v>2.870967741935484</v>
      </c>
      <c r="G206" s="51"/>
      <c r="M206">
        <v>7191.4892578125</v>
      </c>
      <c r="N206">
        <v>8099.38818359375</v>
      </c>
      <c r="R206" s="49">
        <v>6</v>
      </c>
      <c r="U206" s="50">
        <v>1494</v>
      </c>
      <c r="V206" s="50">
        <v>1.3500000000000001E-3</v>
      </c>
      <c r="W206" s="50">
        <v>2.444E-3</v>
      </c>
      <c r="X206" s="50">
        <v>2.5057179999999999</v>
      </c>
      <c r="Y206" s="50">
        <v>0</v>
      </c>
      <c r="AA206" s="3">
        <v>206</v>
      </c>
      <c r="AD206" s="93" t="str">
        <f>REPLACE(INDEX(GroupVertices[Group], MATCH(Vertices[[#This Row],[Vertex]],GroupVertices[Vertex],0)),1,1,"")</f>
        <v>1</v>
      </c>
      <c r="AE206" s="2"/>
      <c r="AI206" s="3"/>
    </row>
    <row r="207" spans="1:35" x14ac:dyDescent="0.25">
      <c r="A207" s="1" t="s">
        <v>378</v>
      </c>
      <c r="D207">
        <v>1.5</v>
      </c>
      <c r="G207" s="51"/>
      <c r="M207">
        <v>6602.75537109375</v>
      </c>
      <c r="N207">
        <v>3161.448486328125</v>
      </c>
      <c r="R207" s="49">
        <v>1</v>
      </c>
      <c r="U207" s="50">
        <v>0</v>
      </c>
      <c r="V207" s="50">
        <v>1</v>
      </c>
      <c r="W207" s="50">
        <v>0</v>
      </c>
      <c r="X207" s="50">
        <v>0.99999800000000005</v>
      </c>
      <c r="Y207" s="50">
        <v>0</v>
      </c>
      <c r="AA207" s="3">
        <v>207</v>
      </c>
      <c r="AD207" s="93" t="str">
        <f>REPLACE(INDEX(GroupVertices[Group], MATCH(Vertices[[#This Row],[Vertex]],GroupVertices[Vertex],0)),1,1,"")</f>
        <v>55</v>
      </c>
      <c r="AE207" s="2"/>
      <c r="AI207" s="3"/>
    </row>
    <row r="208" spans="1:35" x14ac:dyDescent="0.25">
      <c r="A208" s="1" t="s">
        <v>379</v>
      </c>
      <c r="D208">
        <v>1.5</v>
      </c>
      <c r="G208" s="51"/>
      <c r="M208">
        <v>6602.75537109375</v>
      </c>
      <c r="N208">
        <v>3396.71923828125</v>
      </c>
      <c r="R208" s="49">
        <v>1</v>
      </c>
      <c r="U208" s="50">
        <v>0</v>
      </c>
      <c r="V208" s="50">
        <v>1</v>
      </c>
      <c r="W208" s="50">
        <v>0</v>
      </c>
      <c r="X208" s="50">
        <v>0.99999800000000005</v>
      </c>
      <c r="Y208" s="50">
        <v>0</v>
      </c>
      <c r="AA208" s="3">
        <v>208</v>
      </c>
      <c r="AD208" s="93" t="str">
        <f>REPLACE(INDEX(GroupVertices[Group], MATCH(Vertices[[#This Row],[Vertex]],GroupVertices[Vertex],0)),1,1,"")</f>
        <v>55</v>
      </c>
      <c r="AE208" s="2"/>
      <c r="AI208" s="3"/>
    </row>
    <row r="209" spans="1:35" x14ac:dyDescent="0.25">
      <c r="A209" s="1" t="s">
        <v>380</v>
      </c>
      <c r="D209">
        <v>2.596774193548387</v>
      </c>
      <c r="G209" s="51"/>
      <c r="M209">
        <v>3924.386962890625</v>
      </c>
      <c r="N209">
        <v>7389.6435546875</v>
      </c>
      <c r="R209" s="49">
        <v>5</v>
      </c>
      <c r="U209" s="50">
        <v>155</v>
      </c>
      <c r="V209" s="50">
        <v>1.6230000000000001E-3</v>
      </c>
      <c r="W209" s="50">
        <v>2.9898000000000001E-2</v>
      </c>
      <c r="X209" s="50">
        <v>1.438585</v>
      </c>
      <c r="Y209" s="50">
        <v>0.6</v>
      </c>
      <c r="AA209" s="3">
        <v>209</v>
      </c>
      <c r="AD209" s="93" t="str">
        <f>REPLACE(INDEX(GroupVertices[Group], MATCH(Vertices[[#This Row],[Vertex]],GroupVertices[Vertex],0)),1,1,"")</f>
        <v>1</v>
      </c>
      <c r="AE209" s="2"/>
      <c r="AI209" s="3"/>
    </row>
    <row r="210" spans="1:35" x14ac:dyDescent="0.25">
      <c r="A210" s="1" t="s">
        <v>381</v>
      </c>
      <c r="D210">
        <v>1.5</v>
      </c>
      <c r="G210" s="51"/>
      <c r="M210">
        <v>2121.308837890625</v>
      </c>
      <c r="N210">
        <v>6367.283203125</v>
      </c>
      <c r="R210" s="49">
        <v>1</v>
      </c>
      <c r="U210" s="50">
        <v>0</v>
      </c>
      <c r="V210" s="50">
        <v>1.297E-3</v>
      </c>
      <c r="W210" s="50">
        <v>4.3779999999999999E-3</v>
      </c>
      <c r="X210" s="50">
        <v>0.39455899999999999</v>
      </c>
      <c r="Y210" s="50">
        <v>0</v>
      </c>
      <c r="AA210" s="3">
        <v>210</v>
      </c>
      <c r="AD210" s="93" t="str">
        <f>REPLACE(INDEX(GroupVertices[Group], MATCH(Vertices[[#This Row],[Vertex]],GroupVertices[Vertex],0)),1,1,"")</f>
        <v>1</v>
      </c>
      <c r="AE210" s="2"/>
      <c r="AI210" s="3"/>
    </row>
    <row r="211" spans="1:35" x14ac:dyDescent="0.25">
      <c r="A211" s="1" t="s">
        <v>382</v>
      </c>
      <c r="D211">
        <v>2.596774193548387</v>
      </c>
      <c r="G211" s="51"/>
      <c r="M211">
        <v>4683.2978515625</v>
      </c>
      <c r="N211">
        <v>8481.4296875</v>
      </c>
      <c r="R211" s="49">
        <v>5</v>
      </c>
      <c r="U211" s="50">
        <v>33</v>
      </c>
      <c r="V211" s="50">
        <v>1.637E-3</v>
      </c>
      <c r="W211" s="50">
        <v>3.2627999999999997E-2</v>
      </c>
      <c r="X211" s="50">
        <v>1.3524689999999999</v>
      </c>
      <c r="Y211" s="50">
        <v>0.7</v>
      </c>
      <c r="AA211" s="3">
        <v>211</v>
      </c>
      <c r="AD211" s="93" t="str">
        <f>REPLACE(INDEX(GroupVertices[Group], MATCH(Vertices[[#This Row],[Vertex]],GroupVertices[Vertex],0)),1,1,"")</f>
        <v>1</v>
      </c>
      <c r="AE211" s="2"/>
      <c r="AI211" s="3"/>
    </row>
    <row r="212" spans="1:35" x14ac:dyDescent="0.25">
      <c r="A212" s="1" t="s">
        <v>383</v>
      </c>
      <c r="D212">
        <v>1.5</v>
      </c>
      <c r="G212" s="51"/>
      <c r="M212">
        <v>3460.380615234375</v>
      </c>
      <c r="N212">
        <v>8751.2900390625</v>
      </c>
      <c r="R212" s="49">
        <v>1</v>
      </c>
      <c r="U212" s="50">
        <v>0</v>
      </c>
      <c r="V212" s="50">
        <v>1.294E-3</v>
      </c>
      <c r="W212" s="50">
        <v>3.2169999999999998E-3</v>
      </c>
      <c r="X212" s="50">
        <v>0.452932</v>
      </c>
      <c r="Y212" s="50">
        <v>0</v>
      </c>
      <c r="AA212" s="3">
        <v>212</v>
      </c>
      <c r="AD212" s="93" t="str">
        <f>REPLACE(INDEX(GroupVertices[Group], MATCH(Vertices[[#This Row],[Vertex]],GroupVertices[Vertex],0)),1,1,"")</f>
        <v>1</v>
      </c>
      <c r="AE212" s="2"/>
      <c r="AI212" s="3"/>
    </row>
    <row r="213" spans="1:35" x14ac:dyDescent="0.25">
      <c r="A213" s="1" t="s">
        <v>384</v>
      </c>
      <c r="D213">
        <v>3.145161290322581</v>
      </c>
      <c r="G213" s="51"/>
      <c r="M213">
        <v>6106.56396484375</v>
      </c>
      <c r="N213">
        <v>7816.77490234375</v>
      </c>
      <c r="R213" s="49">
        <v>7</v>
      </c>
      <c r="U213" s="50">
        <v>614.5</v>
      </c>
      <c r="V213" s="50">
        <v>1.6180000000000001E-3</v>
      </c>
      <c r="W213" s="50">
        <v>2.197E-2</v>
      </c>
      <c r="X213" s="50">
        <v>2.4947370000000002</v>
      </c>
      <c r="Y213" s="50">
        <v>9.5238095238095233E-2</v>
      </c>
      <c r="AA213" s="3">
        <v>213</v>
      </c>
      <c r="AD213" s="93" t="str">
        <f>REPLACE(INDEX(GroupVertices[Group], MATCH(Vertices[[#This Row],[Vertex]],GroupVertices[Vertex],0)),1,1,"")</f>
        <v>1</v>
      </c>
      <c r="AE213" s="2"/>
      <c r="AI213" s="3"/>
    </row>
    <row r="214" spans="1:35" x14ac:dyDescent="0.25">
      <c r="A214" s="1" t="s">
        <v>385</v>
      </c>
      <c r="D214">
        <v>1.5</v>
      </c>
      <c r="G214" s="51"/>
      <c r="M214">
        <v>6545.8349609375</v>
      </c>
      <c r="N214">
        <v>1753.5010986328125</v>
      </c>
      <c r="R214" s="49">
        <v>1</v>
      </c>
      <c r="U214" s="50">
        <v>0</v>
      </c>
      <c r="V214" s="50">
        <v>1</v>
      </c>
      <c r="W214" s="50">
        <v>0</v>
      </c>
      <c r="X214" s="50">
        <v>0.99999800000000005</v>
      </c>
      <c r="Y214" s="50">
        <v>0</v>
      </c>
      <c r="AA214" s="3">
        <v>214</v>
      </c>
      <c r="AD214" s="93" t="str">
        <f>REPLACE(INDEX(GroupVertices[Group], MATCH(Vertices[[#This Row],[Vertex]],GroupVertices[Vertex],0)),1,1,"")</f>
        <v>52</v>
      </c>
      <c r="AE214" s="2"/>
      <c r="AI214" s="3"/>
    </row>
    <row r="215" spans="1:35" x14ac:dyDescent="0.25">
      <c r="A215" s="1" t="s">
        <v>386</v>
      </c>
      <c r="D215">
        <v>1.5</v>
      </c>
      <c r="G215" s="51"/>
      <c r="M215">
        <v>6545.8349609375</v>
      </c>
      <c r="N215">
        <v>2025.53271484375</v>
      </c>
      <c r="R215" s="49">
        <v>1</v>
      </c>
      <c r="U215" s="50">
        <v>0</v>
      </c>
      <c r="V215" s="50">
        <v>1</v>
      </c>
      <c r="W215" s="50">
        <v>0</v>
      </c>
      <c r="X215" s="50">
        <v>0.99999800000000005</v>
      </c>
      <c r="Y215" s="50">
        <v>0</v>
      </c>
      <c r="AA215" s="3">
        <v>215</v>
      </c>
      <c r="AD215" s="93" t="str">
        <f>REPLACE(INDEX(GroupVertices[Group], MATCH(Vertices[[#This Row],[Vertex]],GroupVertices[Vertex],0)),1,1,"")</f>
        <v>52</v>
      </c>
      <c r="AE215" s="2"/>
      <c r="AI215" s="3"/>
    </row>
    <row r="216" spans="1:35" x14ac:dyDescent="0.25">
      <c r="A216" s="1" t="s">
        <v>387</v>
      </c>
      <c r="D216">
        <v>1.5</v>
      </c>
      <c r="G216" s="51"/>
      <c r="M216">
        <v>5711.00390625</v>
      </c>
      <c r="N216">
        <v>1014.6044311523438</v>
      </c>
      <c r="R216" s="49">
        <v>1</v>
      </c>
      <c r="U216" s="50">
        <v>0</v>
      </c>
      <c r="V216" s="50">
        <v>1</v>
      </c>
      <c r="W216" s="50">
        <v>0</v>
      </c>
      <c r="X216" s="50">
        <v>0.99999800000000005</v>
      </c>
      <c r="Y216" s="50">
        <v>0</v>
      </c>
      <c r="AA216" s="3">
        <v>216</v>
      </c>
      <c r="AD216" s="93" t="str">
        <f>REPLACE(INDEX(GroupVertices[Group], MATCH(Vertices[[#This Row],[Vertex]],GroupVertices[Vertex],0)),1,1,"")</f>
        <v>49</v>
      </c>
      <c r="AE216" s="2"/>
      <c r="AI216" s="3"/>
    </row>
    <row r="217" spans="1:35" x14ac:dyDescent="0.25">
      <c r="A217" s="1" t="s">
        <v>388</v>
      </c>
      <c r="D217">
        <v>1.5</v>
      </c>
      <c r="G217" s="51"/>
      <c r="M217">
        <v>5711.00390625</v>
      </c>
      <c r="N217">
        <v>1279.2838134765625</v>
      </c>
      <c r="R217" s="49">
        <v>1</v>
      </c>
      <c r="U217" s="50">
        <v>0</v>
      </c>
      <c r="V217" s="50">
        <v>1</v>
      </c>
      <c r="W217" s="50">
        <v>0</v>
      </c>
      <c r="X217" s="50">
        <v>0.99999800000000005</v>
      </c>
      <c r="Y217" s="50">
        <v>0</v>
      </c>
      <c r="AA217" s="3">
        <v>217</v>
      </c>
      <c r="AD217" s="93" t="str">
        <f>REPLACE(INDEX(GroupVertices[Group], MATCH(Vertices[[#This Row],[Vertex]],GroupVertices[Vertex],0)),1,1,"")</f>
        <v>49</v>
      </c>
      <c r="AE217" s="2"/>
      <c r="AI217" s="3"/>
    </row>
    <row r="218" spans="1:35" x14ac:dyDescent="0.25">
      <c r="A218" s="1" t="s">
        <v>389</v>
      </c>
      <c r="D218">
        <v>1.5</v>
      </c>
      <c r="G218" s="51"/>
      <c r="M218">
        <v>8632.9130859375</v>
      </c>
      <c r="N218">
        <v>3823.14697265625</v>
      </c>
      <c r="R218" s="49">
        <v>1</v>
      </c>
      <c r="U218" s="50">
        <v>0</v>
      </c>
      <c r="V218" s="50">
        <v>1</v>
      </c>
      <c r="W218" s="50">
        <v>0</v>
      </c>
      <c r="X218" s="50">
        <v>0.99999800000000005</v>
      </c>
      <c r="Y218" s="50">
        <v>0</v>
      </c>
      <c r="AA218" s="3">
        <v>218</v>
      </c>
      <c r="AD218" s="93" t="str">
        <f>REPLACE(INDEX(GroupVertices[Group], MATCH(Vertices[[#This Row],[Vertex]],GroupVertices[Vertex],0)),1,1,"")</f>
        <v>48</v>
      </c>
      <c r="AE218" s="2"/>
      <c r="AI218" s="3"/>
    </row>
    <row r="219" spans="1:35" x14ac:dyDescent="0.25">
      <c r="A219" s="1" t="s">
        <v>390</v>
      </c>
      <c r="D219">
        <v>1.5</v>
      </c>
      <c r="G219" s="51"/>
      <c r="M219">
        <v>8632.9130859375</v>
      </c>
      <c r="N219">
        <v>4087.826416015625</v>
      </c>
      <c r="R219" s="49">
        <v>1</v>
      </c>
      <c r="U219" s="50">
        <v>0</v>
      </c>
      <c r="V219" s="50">
        <v>1</v>
      </c>
      <c r="W219" s="50">
        <v>0</v>
      </c>
      <c r="X219" s="50">
        <v>0.99999800000000005</v>
      </c>
      <c r="Y219" s="50">
        <v>0</v>
      </c>
      <c r="AA219" s="3">
        <v>219</v>
      </c>
      <c r="AD219" s="93" t="str">
        <f>REPLACE(INDEX(GroupVertices[Group], MATCH(Vertices[[#This Row],[Vertex]],GroupVertices[Vertex],0)),1,1,"")</f>
        <v>48</v>
      </c>
      <c r="AE219" s="2"/>
      <c r="AI219" s="3"/>
    </row>
    <row r="220" spans="1:35" x14ac:dyDescent="0.25">
      <c r="A220" s="1" t="s">
        <v>391</v>
      </c>
      <c r="D220">
        <v>1.5</v>
      </c>
      <c r="G220" s="51"/>
      <c r="M220">
        <v>6545.8349609375</v>
      </c>
      <c r="N220">
        <v>2470.341064453125</v>
      </c>
      <c r="R220" s="49">
        <v>1</v>
      </c>
      <c r="U220" s="50">
        <v>0</v>
      </c>
      <c r="V220" s="50">
        <v>1</v>
      </c>
      <c r="W220" s="50">
        <v>0</v>
      </c>
      <c r="X220" s="50">
        <v>0.99999800000000005</v>
      </c>
      <c r="Y220" s="50">
        <v>0</v>
      </c>
      <c r="AA220" s="3">
        <v>220</v>
      </c>
      <c r="AD220" s="93" t="str">
        <f>REPLACE(INDEX(GroupVertices[Group], MATCH(Vertices[[#This Row],[Vertex]],GroupVertices[Vertex],0)),1,1,"")</f>
        <v>51</v>
      </c>
      <c r="AE220" s="2"/>
      <c r="AI220" s="3"/>
    </row>
    <row r="221" spans="1:35" x14ac:dyDescent="0.25">
      <c r="A221" s="1" t="s">
        <v>392</v>
      </c>
      <c r="D221">
        <v>1.5</v>
      </c>
      <c r="G221" s="51"/>
      <c r="M221">
        <v>6545.8349609375</v>
      </c>
      <c r="N221">
        <v>2735.0205078125</v>
      </c>
      <c r="R221" s="49">
        <v>1</v>
      </c>
      <c r="U221" s="50">
        <v>0</v>
      </c>
      <c r="V221" s="50">
        <v>1</v>
      </c>
      <c r="W221" s="50">
        <v>0</v>
      </c>
      <c r="X221" s="50">
        <v>0.99999800000000005</v>
      </c>
      <c r="Y221" s="50">
        <v>0</v>
      </c>
      <c r="AA221" s="3">
        <v>221</v>
      </c>
      <c r="AD221" s="93" t="str">
        <f>REPLACE(INDEX(GroupVertices[Group], MATCH(Vertices[[#This Row],[Vertex]],GroupVertices[Vertex],0)),1,1,"")</f>
        <v>51</v>
      </c>
      <c r="AE221" s="2"/>
      <c r="AI221" s="3"/>
    </row>
    <row r="222" spans="1:35" x14ac:dyDescent="0.25">
      <c r="A222" s="1" t="s">
        <v>393</v>
      </c>
      <c r="D222">
        <v>1.5</v>
      </c>
      <c r="G222" s="51"/>
      <c r="M222">
        <v>6830.4365234375</v>
      </c>
      <c r="N222">
        <v>4859.80810546875</v>
      </c>
      <c r="R222" s="49">
        <v>1</v>
      </c>
      <c r="U222" s="50">
        <v>0</v>
      </c>
      <c r="V222" s="50">
        <v>0.33333299999999999</v>
      </c>
      <c r="W222" s="50">
        <v>0</v>
      </c>
      <c r="X222" s="50">
        <v>0.77026899999999998</v>
      </c>
      <c r="Y222" s="50">
        <v>0</v>
      </c>
      <c r="AA222" s="3">
        <v>222</v>
      </c>
      <c r="AD222" s="93" t="str">
        <f>REPLACE(INDEX(GroupVertices[Group], MATCH(Vertices[[#This Row],[Vertex]],GroupVertices[Vertex],0)),1,1,"")</f>
        <v>24</v>
      </c>
      <c r="AE222" s="2"/>
      <c r="AI222" s="3"/>
    </row>
    <row r="223" spans="1:35" x14ac:dyDescent="0.25">
      <c r="A223" s="1" t="s">
        <v>394</v>
      </c>
      <c r="D223">
        <v>1.5</v>
      </c>
      <c r="G223" s="51"/>
      <c r="M223">
        <v>7115.0107421875</v>
      </c>
      <c r="N223">
        <v>9173.759765625</v>
      </c>
      <c r="R223" s="49">
        <v>1</v>
      </c>
      <c r="U223" s="50">
        <v>0</v>
      </c>
      <c r="V223" s="50">
        <v>1.0449999999999999E-3</v>
      </c>
      <c r="W223" s="50">
        <v>2.0000000000000002E-5</v>
      </c>
      <c r="X223" s="50">
        <v>0.45863900000000002</v>
      </c>
      <c r="Y223" s="50">
        <v>0</v>
      </c>
      <c r="AA223" s="3">
        <v>223</v>
      </c>
      <c r="AD223" s="93" t="str">
        <f>REPLACE(INDEX(GroupVertices[Group], MATCH(Vertices[[#This Row],[Vertex]],GroupVertices[Vertex],0)),1,1,"")</f>
        <v>1</v>
      </c>
      <c r="AE223" s="2"/>
      <c r="AI223" s="3"/>
    </row>
    <row r="224" spans="1:35" x14ac:dyDescent="0.25">
      <c r="A224" s="1" t="s">
        <v>395</v>
      </c>
      <c r="D224">
        <v>2.3225806451612905</v>
      </c>
      <c r="G224" s="51"/>
      <c r="M224">
        <v>5892.06201171875</v>
      </c>
      <c r="N224">
        <v>8316.6455078125</v>
      </c>
      <c r="R224" s="49">
        <v>4</v>
      </c>
      <c r="U224" s="50">
        <v>2638</v>
      </c>
      <c r="V224" s="50">
        <v>1.2470000000000001E-3</v>
      </c>
      <c r="W224" s="50">
        <v>1.37E-4</v>
      </c>
      <c r="X224" s="50">
        <v>1.4524189999999999</v>
      </c>
      <c r="Y224" s="50">
        <v>0</v>
      </c>
      <c r="AA224" s="3">
        <v>224</v>
      </c>
      <c r="AD224" s="93" t="str">
        <f>REPLACE(INDEX(GroupVertices[Group], MATCH(Vertices[[#This Row],[Vertex]],GroupVertices[Vertex],0)),1,1,"")</f>
        <v>1</v>
      </c>
      <c r="AE224" s="2"/>
      <c r="AI224" s="3"/>
    </row>
    <row r="225" spans="1:35" x14ac:dyDescent="0.25">
      <c r="A225" s="1" t="s">
        <v>396</v>
      </c>
      <c r="D225">
        <v>1.5</v>
      </c>
      <c r="G225" s="51"/>
      <c r="M225">
        <v>8482.4794921875</v>
      </c>
      <c r="N225">
        <v>8396.615234375</v>
      </c>
      <c r="R225" s="49">
        <v>1</v>
      </c>
      <c r="U225" s="50">
        <v>0</v>
      </c>
      <c r="V225" s="50">
        <v>1.307E-3</v>
      </c>
      <c r="W225" s="50">
        <v>4.7759999999999999E-3</v>
      </c>
      <c r="X225" s="50">
        <v>0.40875600000000001</v>
      </c>
      <c r="Y225" s="50">
        <v>0</v>
      </c>
      <c r="AA225" s="3">
        <v>225</v>
      </c>
      <c r="AD225" s="93" t="str">
        <f>REPLACE(INDEX(GroupVertices[Group], MATCH(Vertices[[#This Row],[Vertex]],GroupVertices[Vertex],0)),1,1,"")</f>
        <v>1</v>
      </c>
      <c r="AE225" s="2"/>
      <c r="AI225" s="3"/>
    </row>
    <row r="226" spans="1:35" x14ac:dyDescent="0.25">
      <c r="A226" s="1" t="s">
        <v>397</v>
      </c>
      <c r="D226">
        <v>1.7741935483870968</v>
      </c>
      <c r="G226" s="51"/>
      <c r="M226">
        <v>9771.3173828125</v>
      </c>
      <c r="N226">
        <v>7784.27734375</v>
      </c>
      <c r="R226" s="49">
        <v>2</v>
      </c>
      <c r="U226" s="50">
        <v>308</v>
      </c>
      <c r="V226" s="50">
        <v>1.3140000000000001E-3</v>
      </c>
      <c r="W226" s="50">
        <v>4.8830000000000002E-3</v>
      </c>
      <c r="X226" s="50">
        <v>0.82735099999999995</v>
      </c>
      <c r="Y226" s="50">
        <v>0</v>
      </c>
      <c r="AA226" s="3">
        <v>226</v>
      </c>
      <c r="AD226" s="93" t="str">
        <f>REPLACE(INDEX(GroupVertices[Group], MATCH(Vertices[[#This Row],[Vertex]],GroupVertices[Vertex],0)),1,1,"")</f>
        <v>1</v>
      </c>
      <c r="AE226" s="2"/>
      <c r="AI226" s="3"/>
    </row>
    <row r="227" spans="1:35" x14ac:dyDescent="0.25">
      <c r="A227" s="1" t="s">
        <v>398</v>
      </c>
      <c r="D227">
        <v>1.5</v>
      </c>
      <c r="G227" s="51"/>
      <c r="M227">
        <v>9737.7607421875</v>
      </c>
      <c r="N227">
        <v>7352.74169921875</v>
      </c>
      <c r="R227" s="49">
        <v>1</v>
      </c>
      <c r="U227" s="50">
        <v>0</v>
      </c>
      <c r="V227" s="50">
        <v>8.5800000000000004E-4</v>
      </c>
      <c r="W227" s="50">
        <v>6.0000000000000002E-6</v>
      </c>
      <c r="X227" s="50">
        <v>0.36796699999999999</v>
      </c>
      <c r="Y227" s="50">
        <v>0</v>
      </c>
      <c r="AA227" s="3">
        <v>227</v>
      </c>
      <c r="AD227" s="93" t="str">
        <f>REPLACE(INDEX(GroupVertices[Group], MATCH(Vertices[[#This Row],[Vertex]],GroupVertices[Vertex],0)),1,1,"")</f>
        <v>1</v>
      </c>
      <c r="AE227" s="2"/>
      <c r="AI227" s="3"/>
    </row>
    <row r="228" spans="1:35" x14ac:dyDescent="0.25">
      <c r="A228" s="1" t="s">
        <v>399</v>
      </c>
      <c r="D228">
        <v>1.7741935483870968</v>
      </c>
      <c r="G228" s="51"/>
      <c r="M228">
        <v>7428.87841796875</v>
      </c>
      <c r="N228">
        <v>8796.1611328125</v>
      </c>
      <c r="R228" s="49">
        <v>2</v>
      </c>
      <c r="U228" s="50">
        <v>0</v>
      </c>
      <c r="V228" s="50">
        <v>1.139E-3</v>
      </c>
      <c r="W228" s="50">
        <v>9.7999999999999997E-5</v>
      </c>
      <c r="X228" s="50">
        <v>0.66163899999999998</v>
      </c>
      <c r="Y228" s="50">
        <v>1</v>
      </c>
      <c r="AA228" s="3">
        <v>228</v>
      </c>
      <c r="AD228" s="93" t="str">
        <f>REPLACE(INDEX(GroupVertices[Group], MATCH(Vertices[[#This Row],[Vertex]],GroupVertices[Vertex],0)),1,1,"")</f>
        <v>1</v>
      </c>
      <c r="AE228" s="2"/>
      <c r="AI228" s="3"/>
    </row>
    <row r="229" spans="1:35" x14ac:dyDescent="0.25">
      <c r="A229" s="1" t="s">
        <v>400</v>
      </c>
      <c r="D229">
        <v>1.5</v>
      </c>
      <c r="G229" s="51"/>
      <c r="M229">
        <v>9420.310546875</v>
      </c>
      <c r="N229">
        <v>3161.448486328125</v>
      </c>
      <c r="R229" s="49">
        <v>1</v>
      </c>
      <c r="U229" s="50">
        <v>0</v>
      </c>
      <c r="V229" s="50">
        <v>1</v>
      </c>
      <c r="W229" s="50">
        <v>0</v>
      </c>
      <c r="X229" s="50">
        <v>0.99999800000000005</v>
      </c>
      <c r="Y229" s="50">
        <v>0</v>
      </c>
      <c r="AA229" s="3">
        <v>229</v>
      </c>
      <c r="AD229" s="93" t="str">
        <f>REPLACE(INDEX(GroupVertices[Group], MATCH(Vertices[[#This Row],[Vertex]],GroupVertices[Vertex],0)),1,1,"")</f>
        <v>50</v>
      </c>
      <c r="AE229" s="2"/>
      <c r="AI229" s="3"/>
    </row>
    <row r="230" spans="1:35" x14ac:dyDescent="0.25">
      <c r="A230" s="1" t="s">
        <v>401</v>
      </c>
      <c r="D230">
        <v>1.5</v>
      </c>
      <c r="G230" s="51"/>
      <c r="M230">
        <v>9420.310546875</v>
      </c>
      <c r="N230">
        <v>3396.71923828125</v>
      </c>
      <c r="R230" s="49">
        <v>1</v>
      </c>
      <c r="U230" s="50">
        <v>0</v>
      </c>
      <c r="V230" s="50">
        <v>1</v>
      </c>
      <c r="W230" s="50">
        <v>0</v>
      </c>
      <c r="X230" s="50">
        <v>0.99999800000000005</v>
      </c>
      <c r="Y230" s="50">
        <v>0</v>
      </c>
      <c r="AA230" s="3">
        <v>230</v>
      </c>
      <c r="AD230" s="93" t="str">
        <f>REPLACE(INDEX(GroupVertices[Group], MATCH(Vertices[[#This Row],[Vertex]],GroupVertices[Vertex],0)),1,1,"")</f>
        <v>50</v>
      </c>
      <c r="AE230" s="2"/>
      <c r="AI230" s="3"/>
    </row>
    <row r="231" spans="1:35" x14ac:dyDescent="0.25">
      <c r="A231" s="1" t="s">
        <v>402</v>
      </c>
      <c r="D231">
        <v>1.5</v>
      </c>
      <c r="G231" s="51"/>
      <c r="M231">
        <v>4679.3095703125</v>
      </c>
      <c r="N231">
        <v>6841.884765625</v>
      </c>
      <c r="R231" s="49">
        <v>1</v>
      </c>
      <c r="U231" s="50">
        <v>0</v>
      </c>
      <c r="V231" s="50">
        <v>1.294E-3</v>
      </c>
      <c r="W231" s="50">
        <v>3.2169999999999998E-3</v>
      </c>
      <c r="X231" s="50">
        <v>0.452932</v>
      </c>
      <c r="Y231" s="50">
        <v>0</v>
      </c>
      <c r="AA231" s="3">
        <v>231</v>
      </c>
      <c r="AD231" s="93" t="str">
        <f>REPLACE(INDEX(GroupVertices[Group], MATCH(Vertices[[#This Row],[Vertex]],GroupVertices[Vertex],0)),1,1,"")</f>
        <v>1</v>
      </c>
      <c r="AE231" s="2"/>
      <c r="AI231" s="3"/>
    </row>
    <row r="232" spans="1:35" x14ac:dyDescent="0.25">
      <c r="A232" s="1" t="s">
        <v>403</v>
      </c>
      <c r="D232">
        <v>1.5</v>
      </c>
      <c r="G232" s="51"/>
      <c r="M232">
        <v>9353.9033203125</v>
      </c>
      <c r="N232">
        <v>1963.0389404296875</v>
      </c>
      <c r="R232" s="49">
        <v>1</v>
      </c>
      <c r="U232" s="50">
        <v>0</v>
      </c>
      <c r="V232" s="50">
        <v>1</v>
      </c>
      <c r="W232" s="50">
        <v>0</v>
      </c>
      <c r="X232" s="50">
        <v>0.99999800000000005</v>
      </c>
      <c r="Y232" s="50">
        <v>0</v>
      </c>
      <c r="AA232" s="3">
        <v>232</v>
      </c>
      <c r="AD232" s="93" t="str">
        <f>REPLACE(INDEX(GroupVertices[Group], MATCH(Vertices[[#This Row],[Vertex]],GroupVertices[Vertex],0)),1,1,"")</f>
        <v>38</v>
      </c>
      <c r="AE232" s="2"/>
      <c r="AI232" s="3"/>
    </row>
    <row r="233" spans="1:35" x14ac:dyDescent="0.25">
      <c r="A233" s="1" t="s">
        <v>404</v>
      </c>
      <c r="D233">
        <v>1.5</v>
      </c>
      <c r="G233" s="51"/>
      <c r="M233">
        <v>9353.9033203125</v>
      </c>
      <c r="N233">
        <v>2154.1962890625</v>
      </c>
      <c r="R233" s="49">
        <v>1</v>
      </c>
      <c r="U233" s="50">
        <v>0</v>
      </c>
      <c r="V233" s="50">
        <v>1</v>
      </c>
      <c r="W233" s="50">
        <v>0</v>
      </c>
      <c r="X233" s="50">
        <v>0.99999800000000005</v>
      </c>
      <c r="Y233" s="50">
        <v>0</v>
      </c>
      <c r="AA233" s="3">
        <v>233</v>
      </c>
      <c r="AD233" s="93" t="str">
        <f>REPLACE(INDEX(GroupVertices[Group], MATCH(Vertices[[#This Row],[Vertex]],GroupVertices[Vertex],0)),1,1,"")</f>
        <v>38</v>
      </c>
      <c r="AE233" s="2"/>
      <c r="AI233" s="3"/>
    </row>
    <row r="234" spans="1:35" x14ac:dyDescent="0.25">
      <c r="A234" s="1" t="s">
        <v>405</v>
      </c>
      <c r="D234">
        <v>2.0483870967741935</v>
      </c>
      <c r="G234" s="51"/>
      <c r="M234">
        <v>1447.1063232421875</v>
      </c>
      <c r="N234">
        <v>7884.646484375</v>
      </c>
      <c r="R234" s="49">
        <v>3</v>
      </c>
      <c r="U234" s="50">
        <v>0</v>
      </c>
      <c r="V234" s="50">
        <v>1.3849999999999999E-3</v>
      </c>
      <c r="W234" s="50">
        <v>1.199E-3</v>
      </c>
      <c r="X234" s="50">
        <v>0.95930499999999996</v>
      </c>
      <c r="Y234" s="50">
        <v>1</v>
      </c>
      <c r="AA234" s="3">
        <v>234</v>
      </c>
      <c r="AD234" s="93" t="str">
        <f>REPLACE(INDEX(GroupVertices[Group], MATCH(Vertices[[#This Row],[Vertex]],GroupVertices[Vertex],0)),1,1,"")</f>
        <v>1</v>
      </c>
      <c r="AE234" s="2"/>
      <c r="AI234" s="3"/>
    </row>
    <row r="235" spans="1:35" x14ac:dyDescent="0.25">
      <c r="A235" s="1" t="s">
        <v>406</v>
      </c>
      <c r="D235">
        <v>2.0483870967741935</v>
      </c>
      <c r="G235" s="51"/>
      <c r="M235">
        <v>1908.522216796875</v>
      </c>
      <c r="N235">
        <v>7449.7529296875</v>
      </c>
      <c r="R235" s="49">
        <v>3</v>
      </c>
      <c r="U235" s="50">
        <v>0</v>
      </c>
      <c r="V235" s="50">
        <v>1.3849999999999999E-3</v>
      </c>
      <c r="W235" s="50">
        <v>1.199E-3</v>
      </c>
      <c r="X235" s="50">
        <v>0.95930499999999996</v>
      </c>
      <c r="Y235" s="50">
        <v>1</v>
      </c>
      <c r="AA235" s="3">
        <v>235</v>
      </c>
      <c r="AD235" s="93" t="str">
        <f>REPLACE(INDEX(GroupVertices[Group], MATCH(Vertices[[#This Row],[Vertex]],GroupVertices[Vertex],0)),1,1,"")</f>
        <v>1</v>
      </c>
      <c r="AE235" s="2"/>
      <c r="AI235" s="3"/>
    </row>
    <row r="236" spans="1:35" x14ac:dyDescent="0.25">
      <c r="A236" s="1" t="s">
        <v>407</v>
      </c>
      <c r="D236">
        <v>2.3225806451612905</v>
      </c>
      <c r="G236" s="51"/>
      <c r="M236">
        <v>944.14361572265625</v>
      </c>
      <c r="N236">
        <v>7830.07958984375</v>
      </c>
      <c r="R236" s="49">
        <v>4</v>
      </c>
      <c r="U236" s="50">
        <v>155</v>
      </c>
      <c r="V236" s="50">
        <v>1.387E-3</v>
      </c>
      <c r="W236" s="50">
        <v>1.222E-3</v>
      </c>
      <c r="X236" s="50">
        <v>1.31664</v>
      </c>
      <c r="Y236" s="50">
        <v>0.5</v>
      </c>
      <c r="AA236" s="3">
        <v>236</v>
      </c>
      <c r="AD236" s="93" t="str">
        <f>REPLACE(INDEX(GroupVertices[Group], MATCH(Vertices[[#This Row],[Vertex]],GroupVertices[Vertex],0)),1,1,"")</f>
        <v>1</v>
      </c>
      <c r="AE236" s="2"/>
      <c r="AI236" s="3"/>
    </row>
    <row r="237" spans="1:35" x14ac:dyDescent="0.25">
      <c r="A237" s="1" t="s">
        <v>408</v>
      </c>
      <c r="D237">
        <v>1.7741935483870968</v>
      </c>
      <c r="G237" s="51"/>
      <c r="M237">
        <v>1684.4976806640625</v>
      </c>
      <c r="N237">
        <v>9121.357421875</v>
      </c>
      <c r="R237" s="49">
        <v>2</v>
      </c>
      <c r="U237" s="50">
        <v>0</v>
      </c>
      <c r="V237" s="50">
        <v>1.5950000000000001E-3</v>
      </c>
      <c r="W237" s="50">
        <v>1.7396999999999999E-2</v>
      </c>
      <c r="X237" s="50">
        <v>0.65862699999999996</v>
      </c>
      <c r="Y237" s="50">
        <v>1</v>
      </c>
      <c r="AA237" s="3">
        <v>237</v>
      </c>
      <c r="AD237" s="93" t="str">
        <f>REPLACE(INDEX(GroupVertices[Group], MATCH(Vertices[[#This Row],[Vertex]],GroupVertices[Vertex],0)),1,1,"")</f>
        <v>1</v>
      </c>
      <c r="AE237" s="2"/>
      <c r="AI237" s="3"/>
    </row>
    <row r="238" spans="1:35" x14ac:dyDescent="0.25">
      <c r="A238" s="1" t="s">
        <v>409</v>
      </c>
      <c r="D238">
        <v>1.5</v>
      </c>
      <c r="G238" s="51"/>
      <c r="M238">
        <v>7361.6923828125</v>
      </c>
      <c r="N238">
        <v>1819.6708984375</v>
      </c>
      <c r="R238" s="49">
        <v>1</v>
      </c>
      <c r="U238" s="50">
        <v>0</v>
      </c>
      <c r="V238" s="50">
        <v>1</v>
      </c>
      <c r="W238" s="50">
        <v>0</v>
      </c>
      <c r="X238" s="50">
        <v>0.99999800000000005</v>
      </c>
      <c r="Y238" s="50">
        <v>0</v>
      </c>
      <c r="AA238" s="3">
        <v>238</v>
      </c>
      <c r="AD238" s="93" t="str">
        <f>REPLACE(INDEX(GroupVertices[Group], MATCH(Vertices[[#This Row],[Vertex]],GroupVertices[Vertex],0)),1,1,"")</f>
        <v>26</v>
      </c>
      <c r="AE238" s="2"/>
      <c r="AI238" s="3"/>
    </row>
    <row r="239" spans="1:35" x14ac:dyDescent="0.25">
      <c r="A239" s="1" t="s">
        <v>410</v>
      </c>
      <c r="D239">
        <v>1.5</v>
      </c>
      <c r="G239" s="51"/>
      <c r="M239">
        <v>7361.6923828125</v>
      </c>
      <c r="N239">
        <v>2106.406982421875</v>
      </c>
      <c r="R239" s="49">
        <v>1</v>
      </c>
      <c r="U239" s="50">
        <v>0</v>
      </c>
      <c r="V239" s="50">
        <v>1</v>
      </c>
      <c r="W239" s="50">
        <v>0</v>
      </c>
      <c r="X239" s="50">
        <v>0.99999800000000005</v>
      </c>
      <c r="Y239" s="50">
        <v>0</v>
      </c>
      <c r="AA239" s="3">
        <v>239</v>
      </c>
      <c r="AD239" s="93" t="str">
        <f>REPLACE(INDEX(GroupVertices[Group], MATCH(Vertices[[#This Row],[Vertex]],GroupVertices[Vertex],0)),1,1,"")</f>
        <v>26</v>
      </c>
      <c r="AE239" s="2"/>
      <c r="AI239" s="3"/>
    </row>
    <row r="240" spans="1:35" x14ac:dyDescent="0.25">
      <c r="A240" s="1" t="s">
        <v>411</v>
      </c>
      <c r="D240">
        <v>1.5</v>
      </c>
      <c r="G240" s="51"/>
      <c r="M240">
        <v>3519.572021484375</v>
      </c>
      <c r="N240">
        <v>352.9058837890625</v>
      </c>
      <c r="R240" s="49">
        <v>1</v>
      </c>
      <c r="U240" s="50">
        <v>0</v>
      </c>
      <c r="V240" s="50">
        <v>0.33333299999999999</v>
      </c>
      <c r="W240" s="50">
        <v>0</v>
      </c>
      <c r="X240" s="50">
        <v>0.77026899999999998</v>
      </c>
      <c r="Y240" s="50">
        <v>0</v>
      </c>
      <c r="AA240" s="3">
        <v>240</v>
      </c>
      <c r="AD240" s="93" t="str">
        <f>REPLACE(INDEX(GroupVertices[Group], MATCH(Vertices[[#This Row],[Vertex]],GroupVertices[Vertex],0)),1,1,"")</f>
        <v>19</v>
      </c>
      <c r="AE240" s="2"/>
      <c r="AI240" s="3"/>
    </row>
    <row r="241" spans="1:35" x14ac:dyDescent="0.25">
      <c r="A241" s="1" t="s">
        <v>412</v>
      </c>
      <c r="D241">
        <v>1.7741935483870968</v>
      </c>
      <c r="G241" s="51"/>
      <c r="M241">
        <v>3918.01416015625</v>
      </c>
      <c r="N241">
        <v>705.811767578125</v>
      </c>
      <c r="R241" s="49">
        <v>2</v>
      </c>
      <c r="U241" s="50">
        <v>1</v>
      </c>
      <c r="V241" s="50">
        <v>0.5</v>
      </c>
      <c r="W241" s="50">
        <v>0</v>
      </c>
      <c r="X241" s="50">
        <v>1.459457</v>
      </c>
      <c r="Y241" s="50">
        <v>0</v>
      </c>
      <c r="AA241" s="3">
        <v>241</v>
      </c>
      <c r="AD241" s="93" t="str">
        <f>REPLACE(INDEX(GroupVertices[Group], MATCH(Vertices[[#This Row],[Vertex]],GroupVertices[Vertex],0)),1,1,"")</f>
        <v>19</v>
      </c>
      <c r="AE241" s="2"/>
      <c r="AI241" s="3"/>
    </row>
    <row r="242" spans="1:35" x14ac:dyDescent="0.25">
      <c r="A242" s="1" t="s">
        <v>413</v>
      </c>
      <c r="D242">
        <v>1.5</v>
      </c>
      <c r="G242" s="51"/>
      <c r="M242">
        <v>9299.8505859375</v>
      </c>
      <c r="N242">
        <v>8852.0390625</v>
      </c>
      <c r="R242" s="49">
        <v>1</v>
      </c>
      <c r="U242" s="50">
        <v>0</v>
      </c>
      <c r="V242" s="50">
        <v>1.116E-3</v>
      </c>
      <c r="W242" s="50">
        <v>3.5799999999999997E-4</v>
      </c>
      <c r="X242" s="50">
        <v>0.50497700000000001</v>
      </c>
      <c r="Y242" s="50">
        <v>0</v>
      </c>
      <c r="AA242" s="3">
        <v>242</v>
      </c>
      <c r="AD242" s="93" t="str">
        <f>REPLACE(INDEX(GroupVertices[Group], MATCH(Vertices[[#This Row],[Vertex]],GroupVertices[Vertex],0)),1,1,"")</f>
        <v>1</v>
      </c>
      <c r="AE242" s="2"/>
      <c r="AI242" s="3"/>
    </row>
    <row r="243" spans="1:35" x14ac:dyDescent="0.25">
      <c r="A243" s="1" t="s">
        <v>414</v>
      </c>
      <c r="D243">
        <v>2.0483870967741935</v>
      </c>
      <c r="G243" s="51"/>
      <c r="M243">
        <v>227.68118286132813</v>
      </c>
      <c r="N243">
        <v>4399.13330078125</v>
      </c>
      <c r="R243" s="49">
        <v>3</v>
      </c>
      <c r="U243" s="50">
        <v>40</v>
      </c>
      <c r="V243" s="50">
        <v>2.8570999999999999E-2</v>
      </c>
      <c r="W243" s="50">
        <v>0</v>
      </c>
      <c r="X243" s="50">
        <v>1.0810690000000001</v>
      </c>
      <c r="Y243" s="50">
        <v>0.33333333333333331</v>
      </c>
      <c r="AA243" s="3">
        <v>243</v>
      </c>
      <c r="AD243" s="93" t="str">
        <f>REPLACE(INDEX(GroupVertices[Group], MATCH(Vertices[[#This Row],[Vertex]],GroupVertices[Vertex],0)),1,1,"")</f>
        <v>2</v>
      </c>
      <c r="AE243" s="2"/>
      <c r="AI243" s="3"/>
    </row>
    <row r="244" spans="1:35" x14ac:dyDescent="0.25">
      <c r="A244" s="1" t="s">
        <v>415</v>
      </c>
      <c r="D244">
        <v>1.7741935483870968</v>
      </c>
      <c r="G244" s="51"/>
      <c r="M244">
        <v>759.40032958984375</v>
      </c>
      <c r="N244">
        <v>2690.913330078125</v>
      </c>
      <c r="R244" s="49">
        <v>2</v>
      </c>
      <c r="U244" s="50">
        <v>0</v>
      </c>
      <c r="V244" s="50">
        <v>2.5641000000000001E-2</v>
      </c>
      <c r="W244" s="50">
        <v>0</v>
      </c>
      <c r="X244" s="50">
        <v>0.73583900000000002</v>
      </c>
      <c r="Y244" s="50">
        <v>1</v>
      </c>
      <c r="AA244" s="3">
        <v>244</v>
      </c>
      <c r="AD244" s="93" t="str">
        <f>REPLACE(INDEX(GroupVertices[Group], MATCH(Vertices[[#This Row],[Vertex]],GroupVertices[Vertex],0)),1,1,"")</f>
        <v>2</v>
      </c>
      <c r="AE244" s="2"/>
      <c r="AI244" s="3"/>
    </row>
    <row r="245" spans="1:35" x14ac:dyDescent="0.25">
      <c r="A245" s="1" t="s">
        <v>416</v>
      </c>
      <c r="D245">
        <v>1.5</v>
      </c>
      <c r="G245" s="51"/>
      <c r="M245">
        <v>1783.5025634765625</v>
      </c>
      <c r="N245">
        <v>1734.59814453125</v>
      </c>
      <c r="R245" s="49">
        <v>1</v>
      </c>
      <c r="U245" s="50">
        <v>0</v>
      </c>
      <c r="V245" s="50">
        <v>6.25E-2</v>
      </c>
      <c r="W245" s="50">
        <v>0</v>
      </c>
      <c r="X245" s="50">
        <v>0.47156399999999998</v>
      </c>
      <c r="Y245" s="50">
        <v>0</v>
      </c>
      <c r="AA245" s="3">
        <v>245</v>
      </c>
      <c r="AD245" s="93" t="str">
        <f>REPLACE(INDEX(GroupVertices[Group], MATCH(Vertices[[#This Row],[Vertex]],GroupVertices[Vertex],0)),1,1,"")</f>
        <v>3</v>
      </c>
      <c r="AE245" s="2"/>
      <c r="AI245" s="3"/>
    </row>
    <row r="246" spans="1:35" x14ac:dyDescent="0.25">
      <c r="A246" s="1" t="s">
        <v>417</v>
      </c>
      <c r="D246">
        <v>2.596774193548387</v>
      </c>
      <c r="G246" s="51"/>
      <c r="M246">
        <v>627.88568115234375</v>
      </c>
      <c r="N246">
        <v>1469.250244140625</v>
      </c>
      <c r="R246" s="49">
        <v>5</v>
      </c>
      <c r="U246" s="50">
        <v>11</v>
      </c>
      <c r="V246" s="50">
        <v>0.1</v>
      </c>
      <c r="W246" s="50">
        <v>0</v>
      </c>
      <c r="X246" s="50">
        <v>1.891551</v>
      </c>
      <c r="Y246" s="50">
        <v>0.3</v>
      </c>
      <c r="AA246" s="3">
        <v>246</v>
      </c>
      <c r="AD246" s="93" t="str">
        <f>REPLACE(INDEX(GroupVertices[Group], MATCH(Vertices[[#This Row],[Vertex]],GroupVertices[Vertex],0)),1,1,"")</f>
        <v>3</v>
      </c>
      <c r="AE246" s="2"/>
      <c r="AI246" s="3"/>
    </row>
    <row r="247" spans="1:35" x14ac:dyDescent="0.25">
      <c r="A247" s="1" t="s">
        <v>418</v>
      </c>
      <c r="D247">
        <v>1.7741935483870968</v>
      </c>
      <c r="G247" s="51"/>
      <c r="M247">
        <v>7964.0986328125</v>
      </c>
      <c r="N247">
        <v>4551.015625</v>
      </c>
      <c r="R247" s="49">
        <v>2</v>
      </c>
      <c r="U247" s="50">
        <v>0</v>
      </c>
      <c r="V247" s="50">
        <v>0.5</v>
      </c>
      <c r="W247" s="50">
        <v>0</v>
      </c>
      <c r="X247" s="50">
        <v>0.99999800000000005</v>
      </c>
      <c r="Y247" s="50">
        <v>1</v>
      </c>
      <c r="AA247" s="3">
        <v>247</v>
      </c>
      <c r="AD247" s="93" t="str">
        <f>REPLACE(INDEX(GroupVertices[Group], MATCH(Vertices[[#This Row],[Vertex]],GroupVertices[Vertex],0)),1,1,"")</f>
        <v>23</v>
      </c>
      <c r="AE247" s="2"/>
      <c r="AI247" s="3"/>
    </row>
    <row r="248" spans="1:35" x14ac:dyDescent="0.25">
      <c r="A248" s="1" t="s">
        <v>419</v>
      </c>
      <c r="D248">
        <v>1.7741935483870968</v>
      </c>
      <c r="G248" s="51"/>
      <c r="M248">
        <v>7964.0986328125</v>
      </c>
      <c r="N248">
        <v>4859.80810546875</v>
      </c>
      <c r="R248" s="49">
        <v>2</v>
      </c>
      <c r="U248" s="50">
        <v>0</v>
      </c>
      <c r="V248" s="50">
        <v>0.5</v>
      </c>
      <c r="W248" s="50">
        <v>0</v>
      </c>
      <c r="X248" s="50">
        <v>0.99999800000000005</v>
      </c>
      <c r="Y248" s="50">
        <v>1</v>
      </c>
      <c r="AA248" s="3">
        <v>248</v>
      </c>
      <c r="AD248" s="93" t="str">
        <f>REPLACE(INDEX(GroupVertices[Group], MATCH(Vertices[[#This Row],[Vertex]],GroupVertices[Vertex],0)),1,1,"")</f>
        <v>23</v>
      </c>
      <c r="AE248" s="2"/>
      <c r="AI248" s="3"/>
    </row>
    <row r="249" spans="1:35" x14ac:dyDescent="0.25">
      <c r="A249" s="1" t="s">
        <v>420</v>
      </c>
      <c r="D249">
        <v>1.7741935483870968</v>
      </c>
      <c r="G249" s="51"/>
      <c r="M249">
        <v>8409.9755859375</v>
      </c>
      <c r="N249">
        <v>4859.80810546875</v>
      </c>
      <c r="R249" s="49">
        <v>2</v>
      </c>
      <c r="U249" s="50">
        <v>0</v>
      </c>
      <c r="V249" s="50">
        <v>0.5</v>
      </c>
      <c r="W249" s="50">
        <v>0</v>
      </c>
      <c r="X249" s="50">
        <v>0.99999800000000005</v>
      </c>
      <c r="Y249" s="50">
        <v>1</v>
      </c>
      <c r="AA249" s="3">
        <v>249</v>
      </c>
      <c r="AD249" s="93" t="str">
        <f>REPLACE(INDEX(GroupVertices[Group], MATCH(Vertices[[#This Row],[Vertex]],GroupVertices[Vertex],0)),1,1,"")</f>
        <v>23</v>
      </c>
      <c r="AE249" s="2"/>
      <c r="AI249" s="3"/>
    </row>
    <row r="250" spans="1:35" x14ac:dyDescent="0.25">
      <c r="A250" s="1" t="s">
        <v>421</v>
      </c>
      <c r="D250">
        <v>1.7741935483870968</v>
      </c>
      <c r="G250" s="51"/>
      <c r="M250">
        <v>2412.001708984375</v>
      </c>
      <c r="N250">
        <v>8719.1533203125</v>
      </c>
      <c r="R250" s="49">
        <v>2</v>
      </c>
      <c r="U250" s="50">
        <v>2720</v>
      </c>
      <c r="V250" s="50">
        <v>1.4599999999999999E-3</v>
      </c>
      <c r="W250" s="50">
        <v>8.6499999999999999E-4</v>
      </c>
      <c r="X250" s="50">
        <v>0.71635499999999996</v>
      </c>
      <c r="Y250" s="50">
        <v>0</v>
      </c>
      <c r="AA250" s="3">
        <v>250</v>
      </c>
      <c r="AD250" s="93" t="str">
        <f>REPLACE(INDEX(GroupVertices[Group], MATCH(Vertices[[#This Row],[Vertex]],GroupVertices[Vertex],0)),1,1,"")</f>
        <v>1</v>
      </c>
      <c r="AE250" s="2"/>
      <c r="AI250" s="3"/>
    </row>
    <row r="251" spans="1:35" x14ac:dyDescent="0.25">
      <c r="A251" s="1" t="s">
        <v>422</v>
      </c>
      <c r="D251">
        <v>1.5</v>
      </c>
      <c r="G251" s="51"/>
      <c r="M251">
        <v>6949.1181640625</v>
      </c>
      <c r="N251">
        <v>9800.25</v>
      </c>
      <c r="R251" s="49">
        <v>1</v>
      </c>
      <c r="U251" s="50">
        <v>0</v>
      </c>
      <c r="V251" s="50">
        <v>1.302E-3</v>
      </c>
      <c r="W251" s="50">
        <v>3.4020000000000001E-3</v>
      </c>
      <c r="X251" s="50">
        <v>0.40967300000000001</v>
      </c>
      <c r="Y251" s="50">
        <v>0</v>
      </c>
      <c r="AA251" s="3">
        <v>251</v>
      </c>
      <c r="AD251" s="93" t="str">
        <f>REPLACE(INDEX(GroupVertices[Group], MATCH(Vertices[[#This Row],[Vertex]],GroupVertices[Vertex],0)),1,1,"")</f>
        <v>1</v>
      </c>
      <c r="AE251" s="2"/>
      <c r="AI251" s="3"/>
    </row>
    <row r="252" spans="1:35" x14ac:dyDescent="0.25">
      <c r="A252" s="1" t="s">
        <v>423</v>
      </c>
      <c r="D252">
        <v>1.7741935483870968</v>
      </c>
      <c r="G252" s="51"/>
      <c r="M252">
        <v>3623.1689453125</v>
      </c>
      <c r="N252">
        <v>7784.1787109375</v>
      </c>
      <c r="R252" s="49">
        <v>2</v>
      </c>
      <c r="U252" s="50">
        <v>0</v>
      </c>
      <c r="V252" s="50">
        <v>1.093E-3</v>
      </c>
      <c r="W252" s="50">
        <v>7.3800000000000005E-4</v>
      </c>
      <c r="X252" s="50">
        <v>0.77943799999999996</v>
      </c>
      <c r="Y252" s="50">
        <v>1</v>
      </c>
      <c r="AA252" s="3">
        <v>252</v>
      </c>
      <c r="AD252" s="93" t="str">
        <f>REPLACE(INDEX(GroupVertices[Group], MATCH(Vertices[[#This Row],[Vertex]],GroupVertices[Vertex],0)),1,1,"")</f>
        <v>1</v>
      </c>
      <c r="AE252" s="2"/>
      <c r="AI252" s="3"/>
    </row>
    <row r="253" spans="1:35" x14ac:dyDescent="0.25">
      <c r="A253" s="1" t="s">
        <v>424</v>
      </c>
      <c r="D253">
        <v>1.7741935483870968</v>
      </c>
      <c r="G253" s="51"/>
      <c r="M253">
        <v>705.98944091796875</v>
      </c>
      <c r="N253">
        <v>6811.86962890625</v>
      </c>
      <c r="R253" s="49">
        <v>2</v>
      </c>
      <c r="U253" s="50">
        <v>0</v>
      </c>
      <c r="V253" s="50">
        <v>1.093E-3</v>
      </c>
      <c r="W253" s="50">
        <v>7.3800000000000005E-4</v>
      </c>
      <c r="X253" s="50">
        <v>0.77943799999999996</v>
      </c>
      <c r="Y253" s="50">
        <v>1</v>
      </c>
      <c r="AA253" s="3">
        <v>253</v>
      </c>
      <c r="AD253" s="93" t="str">
        <f>REPLACE(INDEX(GroupVertices[Group], MATCH(Vertices[[#This Row],[Vertex]],GroupVertices[Vertex],0)),1,1,"")</f>
        <v>1</v>
      </c>
      <c r="AE253" s="2"/>
      <c r="AI253" s="3"/>
    </row>
    <row r="254" spans="1:35" x14ac:dyDescent="0.25">
      <c r="A254" s="1" t="s">
        <v>425</v>
      </c>
      <c r="D254">
        <v>1.5</v>
      </c>
      <c r="G254" s="51"/>
      <c r="M254">
        <v>8864.369140625</v>
      </c>
      <c r="N254">
        <v>6328.65087890625</v>
      </c>
      <c r="R254" s="49">
        <v>1</v>
      </c>
      <c r="U254" s="50">
        <v>0</v>
      </c>
      <c r="V254" s="50">
        <v>1.116E-3</v>
      </c>
      <c r="W254" s="50">
        <v>3.5799999999999997E-4</v>
      </c>
      <c r="X254" s="50">
        <v>0.50497700000000001</v>
      </c>
      <c r="Y254" s="50">
        <v>0</v>
      </c>
      <c r="AA254" s="3">
        <v>254</v>
      </c>
      <c r="AD254" s="93" t="str">
        <f>REPLACE(INDEX(GroupVertices[Group], MATCH(Vertices[[#This Row],[Vertex]],GroupVertices[Vertex],0)),1,1,"")</f>
        <v>1</v>
      </c>
      <c r="AE254" s="2"/>
      <c r="AI254" s="3"/>
    </row>
    <row r="255" spans="1:35" x14ac:dyDescent="0.25">
      <c r="A255" s="1" t="s">
        <v>427</v>
      </c>
      <c r="D255">
        <v>1.5</v>
      </c>
      <c r="G255" s="51"/>
      <c r="M255">
        <v>4383.572265625</v>
      </c>
      <c r="N255">
        <v>9315.6826171875</v>
      </c>
      <c r="R255" s="49">
        <v>1</v>
      </c>
      <c r="U255" s="50">
        <v>0</v>
      </c>
      <c r="V255" s="50">
        <v>1.0920000000000001E-3</v>
      </c>
      <c r="W255" s="50">
        <v>6.3000000000000003E-4</v>
      </c>
      <c r="X255" s="50">
        <v>0.44817699999999999</v>
      </c>
      <c r="Y255" s="50">
        <v>0</v>
      </c>
      <c r="AA255" s="3">
        <v>255</v>
      </c>
      <c r="AD255" s="93" t="str">
        <f>REPLACE(INDEX(GroupVertices[Group], MATCH(Vertices[[#This Row],[Vertex]],GroupVertices[Vertex],0)),1,1,"")</f>
        <v>1</v>
      </c>
      <c r="AE255" s="2"/>
      <c r="AI255" s="3"/>
    </row>
    <row r="256" spans="1:35" x14ac:dyDescent="0.25">
      <c r="A256" s="1" t="s">
        <v>428</v>
      </c>
      <c r="D256">
        <v>1.7741935483870968</v>
      </c>
      <c r="G256" s="51"/>
      <c r="M256">
        <v>2266.22314453125</v>
      </c>
      <c r="N256">
        <v>6905.83447265625</v>
      </c>
      <c r="R256" s="49">
        <v>2</v>
      </c>
      <c r="U256" s="50">
        <v>2720</v>
      </c>
      <c r="V256" s="50">
        <v>1.647E-3</v>
      </c>
      <c r="W256" s="50">
        <v>2.7139999999999998E-3</v>
      </c>
      <c r="X256" s="50">
        <v>0.65012499999999995</v>
      </c>
      <c r="Y256" s="50">
        <v>0</v>
      </c>
      <c r="AA256" s="3">
        <v>256</v>
      </c>
      <c r="AD256" s="93" t="str">
        <f>REPLACE(INDEX(GroupVertices[Group], MATCH(Vertices[[#This Row],[Vertex]],GroupVertices[Vertex],0)),1,1,"")</f>
        <v>1</v>
      </c>
      <c r="AE256" s="2"/>
      <c r="AI256" s="3"/>
    </row>
    <row r="257" spans="1:35" x14ac:dyDescent="0.25">
      <c r="A257" s="1" t="s">
        <v>429</v>
      </c>
      <c r="D257">
        <v>1.5</v>
      </c>
      <c r="G257" s="51"/>
      <c r="M257">
        <v>4553.62451171875</v>
      </c>
      <c r="N257">
        <v>1521.9066162109375</v>
      </c>
      <c r="R257" s="49">
        <v>1</v>
      </c>
      <c r="U257" s="50">
        <v>0</v>
      </c>
      <c r="V257" s="50">
        <v>0.33333299999999999</v>
      </c>
      <c r="W257" s="50">
        <v>0</v>
      </c>
      <c r="X257" s="50">
        <v>0.77026899999999998</v>
      </c>
      <c r="Y257" s="50">
        <v>0</v>
      </c>
      <c r="AA257" s="3">
        <v>257</v>
      </c>
      <c r="AD257" s="93" t="str">
        <f>REPLACE(INDEX(GroupVertices[Group], MATCH(Vertices[[#This Row],[Vertex]],GroupVertices[Vertex],0)),1,1,"")</f>
        <v>18</v>
      </c>
      <c r="AE257" s="2"/>
      <c r="AI257" s="3"/>
    </row>
    <row r="258" spans="1:35" x14ac:dyDescent="0.25">
      <c r="A258" s="1" t="s">
        <v>430</v>
      </c>
      <c r="D258">
        <v>1.5</v>
      </c>
      <c r="G258" s="51"/>
      <c r="M258">
        <v>8326.5302734375</v>
      </c>
      <c r="N258">
        <v>8848.486328125</v>
      </c>
      <c r="R258" s="49">
        <v>1</v>
      </c>
      <c r="U258" s="50">
        <v>0</v>
      </c>
      <c r="V258" s="50">
        <v>1.294E-3</v>
      </c>
      <c r="W258" s="50">
        <v>3.2169999999999998E-3</v>
      </c>
      <c r="X258" s="50">
        <v>0.452932</v>
      </c>
      <c r="Y258" s="50">
        <v>0</v>
      </c>
      <c r="AA258" s="3">
        <v>258</v>
      </c>
      <c r="AD258" s="93" t="str">
        <f>REPLACE(INDEX(GroupVertices[Group], MATCH(Vertices[[#This Row],[Vertex]],GroupVertices[Vertex],0)),1,1,"")</f>
        <v>1</v>
      </c>
      <c r="AE258" s="2"/>
      <c r="AI258" s="3"/>
    </row>
    <row r="259" spans="1:35" x14ac:dyDescent="0.25">
      <c r="A259" s="1" t="s">
        <v>431</v>
      </c>
      <c r="D259">
        <v>1.7741935483870968</v>
      </c>
      <c r="G259" s="51"/>
      <c r="M259">
        <v>3347.809326171875</v>
      </c>
      <c r="N259">
        <v>5905.58984375</v>
      </c>
      <c r="R259" s="49">
        <v>2</v>
      </c>
      <c r="U259" s="50">
        <v>0</v>
      </c>
      <c r="V259" s="50">
        <v>1.6050000000000001E-3</v>
      </c>
      <c r="W259" s="50">
        <v>1.7734E-2</v>
      </c>
      <c r="X259" s="50">
        <v>0.68957299999999999</v>
      </c>
      <c r="Y259" s="50">
        <v>1</v>
      </c>
      <c r="AA259" s="3">
        <v>259</v>
      </c>
      <c r="AD259" s="93" t="str">
        <f>REPLACE(INDEX(GroupVertices[Group], MATCH(Vertices[[#This Row],[Vertex]],GroupVertices[Vertex],0)),1,1,"")</f>
        <v>1</v>
      </c>
      <c r="AE259" s="2"/>
      <c r="AI259" s="3"/>
    </row>
    <row r="260" spans="1:35" x14ac:dyDescent="0.25">
      <c r="A260" s="1" t="s">
        <v>432</v>
      </c>
      <c r="D260">
        <v>1.5</v>
      </c>
      <c r="G260" s="51"/>
      <c r="M260">
        <v>9231.0205078125</v>
      </c>
      <c r="N260">
        <v>8193.763671875</v>
      </c>
      <c r="R260" s="49">
        <v>1</v>
      </c>
      <c r="U260" s="50">
        <v>0</v>
      </c>
      <c r="V260" s="50">
        <v>1.294E-3</v>
      </c>
      <c r="W260" s="50">
        <v>3.2169999999999998E-3</v>
      </c>
      <c r="X260" s="50">
        <v>0.452932</v>
      </c>
      <c r="Y260" s="50">
        <v>0</v>
      </c>
      <c r="AA260" s="3">
        <v>260</v>
      </c>
      <c r="AD260" s="93" t="str">
        <f>REPLACE(INDEX(GroupVertices[Group], MATCH(Vertices[[#This Row],[Vertex]],GroupVertices[Vertex],0)),1,1,"")</f>
        <v>1</v>
      </c>
      <c r="AE260" s="2"/>
      <c r="AI260" s="3"/>
    </row>
    <row r="261" spans="1:35" x14ac:dyDescent="0.25">
      <c r="A261" s="1" t="s">
        <v>433</v>
      </c>
      <c r="D261">
        <v>2.0483870967741935</v>
      </c>
      <c r="G261" s="51"/>
      <c r="M261">
        <v>7292.60595703125</v>
      </c>
      <c r="N261">
        <v>7061.8193359375</v>
      </c>
      <c r="R261" s="49">
        <v>3</v>
      </c>
      <c r="U261" s="50">
        <v>2.5</v>
      </c>
      <c r="V261" s="50">
        <v>1.6080000000000001E-3</v>
      </c>
      <c r="W261" s="50">
        <v>2.0295000000000001E-2</v>
      </c>
      <c r="X261" s="50">
        <v>0.97079499999999996</v>
      </c>
      <c r="Y261" s="50">
        <v>0.66666666666666663</v>
      </c>
      <c r="AA261" s="3">
        <v>261</v>
      </c>
      <c r="AD261" s="93" t="str">
        <f>REPLACE(INDEX(GroupVertices[Group], MATCH(Vertices[[#This Row],[Vertex]],GroupVertices[Vertex],0)),1,1,"")</f>
        <v>1</v>
      </c>
      <c r="AE261" s="2"/>
      <c r="AI261" s="3"/>
    </row>
    <row r="262" spans="1:35" x14ac:dyDescent="0.25">
      <c r="A262" s="1" t="s">
        <v>434</v>
      </c>
      <c r="D262">
        <v>1.5</v>
      </c>
      <c r="G262" s="51"/>
      <c r="M262">
        <v>887.43463134765625</v>
      </c>
      <c r="N262">
        <v>7147.0029296875</v>
      </c>
      <c r="R262" s="49">
        <v>1</v>
      </c>
      <c r="U262" s="50">
        <v>0</v>
      </c>
      <c r="V262" s="50">
        <v>1.142E-3</v>
      </c>
      <c r="W262" s="50">
        <v>1.7899999999999999E-4</v>
      </c>
      <c r="X262" s="50">
        <v>0.429786</v>
      </c>
      <c r="Y262" s="50">
        <v>0</v>
      </c>
      <c r="AA262" s="3">
        <v>262</v>
      </c>
      <c r="AD262" s="93" t="str">
        <f>REPLACE(INDEX(GroupVertices[Group], MATCH(Vertices[[#This Row],[Vertex]],GroupVertices[Vertex],0)),1,1,"")</f>
        <v>1</v>
      </c>
      <c r="AE262" s="2"/>
      <c r="AI262" s="3"/>
    </row>
    <row r="263" spans="1:35" x14ac:dyDescent="0.25">
      <c r="A263" s="1" t="s">
        <v>435</v>
      </c>
      <c r="D263">
        <v>1.5</v>
      </c>
      <c r="G263" s="51"/>
      <c r="M263">
        <v>7361.6923828125</v>
      </c>
      <c r="N263">
        <v>319.82095336914063</v>
      </c>
      <c r="R263" s="49">
        <v>1</v>
      </c>
      <c r="U263" s="50">
        <v>0</v>
      </c>
      <c r="V263" s="50">
        <v>1</v>
      </c>
      <c r="W263" s="50">
        <v>0</v>
      </c>
      <c r="X263" s="50">
        <v>0.99999800000000005</v>
      </c>
      <c r="Y263" s="50">
        <v>0</v>
      </c>
      <c r="AA263" s="3">
        <v>263</v>
      </c>
      <c r="AD263" s="93" t="str">
        <f>REPLACE(INDEX(GroupVertices[Group], MATCH(Vertices[[#This Row],[Vertex]],GroupVertices[Vertex],0)),1,1,"")</f>
        <v>28</v>
      </c>
      <c r="AE263" s="2"/>
      <c r="AI263" s="3"/>
    </row>
    <row r="264" spans="1:35" x14ac:dyDescent="0.25">
      <c r="A264" s="1" t="s">
        <v>436</v>
      </c>
      <c r="D264">
        <v>1.5</v>
      </c>
      <c r="G264" s="51"/>
      <c r="M264">
        <v>7361.6923828125</v>
      </c>
      <c r="N264">
        <v>606.5570068359375</v>
      </c>
      <c r="R264" s="49">
        <v>1</v>
      </c>
      <c r="U264" s="50">
        <v>0</v>
      </c>
      <c r="V264" s="50">
        <v>1</v>
      </c>
      <c r="W264" s="50">
        <v>0</v>
      </c>
      <c r="X264" s="50">
        <v>0.99999800000000005</v>
      </c>
      <c r="Y264" s="50">
        <v>0</v>
      </c>
      <c r="AA264" s="3">
        <v>264</v>
      </c>
      <c r="AD264" s="93" t="str">
        <f>REPLACE(INDEX(GroupVertices[Group], MATCH(Vertices[[#This Row],[Vertex]],GroupVertices[Vertex],0)),1,1,"")</f>
        <v>28</v>
      </c>
      <c r="AE264" s="2"/>
      <c r="AI264" s="3"/>
    </row>
    <row r="265" spans="1:35" x14ac:dyDescent="0.25">
      <c r="A265" s="1" t="s">
        <v>437</v>
      </c>
      <c r="D265">
        <v>2.0483870967741935</v>
      </c>
      <c r="G265" s="51"/>
      <c r="M265">
        <v>735.884033203125</v>
      </c>
      <c r="N265">
        <v>2514.46533203125</v>
      </c>
      <c r="R265" s="49">
        <v>3</v>
      </c>
      <c r="U265" s="50">
        <v>0</v>
      </c>
      <c r="V265" s="50">
        <v>8.3333000000000004E-2</v>
      </c>
      <c r="W265" s="50">
        <v>0</v>
      </c>
      <c r="X265" s="50">
        <v>1.099836</v>
      </c>
      <c r="Y265" s="50">
        <v>1</v>
      </c>
      <c r="AA265" s="3">
        <v>265</v>
      </c>
      <c r="AD265" s="93" t="str">
        <f>REPLACE(INDEX(GroupVertices[Group], MATCH(Vertices[[#This Row],[Vertex]],GroupVertices[Vertex],0)),1,1,"")</f>
        <v>3</v>
      </c>
      <c r="AE265" s="2"/>
      <c r="AI265" s="3"/>
    </row>
    <row r="266" spans="1:35" x14ac:dyDescent="0.25">
      <c r="A266" s="1" t="s">
        <v>438</v>
      </c>
      <c r="D266">
        <v>2.3225806451612905</v>
      </c>
      <c r="G266" s="51"/>
      <c r="M266">
        <v>1107.8790283203125</v>
      </c>
      <c r="N266">
        <v>1352.8175048828125</v>
      </c>
      <c r="R266" s="49">
        <v>4</v>
      </c>
      <c r="U266" s="50">
        <v>10</v>
      </c>
      <c r="V266" s="50">
        <v>0.1</v>
      </c>
      <c r="W266" s="50">
        <v>0</v>
      </c>
      <c r="X266" s="50">
        <v>1.49013</v>
      </c>
      <c r="Y266" s="50">
        <v>0.5</v>
      </c>
      <c r="AA266" s="3">
        <v>266</v>
      </c>
      <c r="AD266" s="93" t="str">
        <f>REPLACE(INDEX(GroupVertices[Group], MATCH(Vertices[[#This Row],[Vertex]],GroupVertices[Vertex],0)),1,1,"")</f>
        <v>3</v>
      </c>
      <c r="AE266" s="2"/>
      <c r="AI266" s="3"/>
    </row>
    <row r="267" spans="1:35" x14ac:dyDescent="0.25">
      <c r="A267" s="1" t="s">
        <v>439</v>
      </c>
      <c r="D267">
        <v>2.0483870967741935</v>
      </c>
      <c r="G267" s="51"/>
      <c r="M267">
        <v>283.24057006835938</v>
      </c>
      <c r="N267">
        <v>1740.116943359375</v>
      </c>
      <c r="R267" s="49">
        <v>3</v>
      </c>
      <c r="U267" s="50">
        <v>0</v>
      </c>
      <c r="V267" s="50">
        <v>8.3333000000000004E-2</v>
      </c>
      <c r="W267" s="50">
        <v>0</v>
      </c>
      <c r="X267" s="50">
        <v>1.099836</v>
      </c>
      <c r="Y267" s="50">
        <v>1</v>
      </c>
      <c r="AA267" s="3">
        <v>267</v>
      </c>
      <c r="AD267" s="93" t="str">
        <f>REPLACE(INDEX(GroupVertices[Group], MATCH(Vertices[[#This Row],[Vertex]],GroupVertices[Vertex],0)),1,1,"")</f>
        <v>3</v>
      </c>
      <c r="AE267" s="2"/>
      <c r="AI267" s="3"/>
    </row>
    <row r="268" spans="1:35" x14ac:dyDescent="0.25">
      <c r="A268" s="1" t="s">
        <v>440</v>
      </c>
      <c r="D268">
        <v>1.7741935483870968</v>
      </c>
      <c r="G268" s="51"/>
      <c r="M268">
        <v>4553.62451171875</v>
      </c>
      <c r="N268">
        <v>2874.71240234375</v>
      </c>
      <c r="R268" s="49">
        <v>2</v>
      </c>
      <c r="U268" s="50">
        <v>0</v>
      </c>
      <c r="V268" s="50">
        <v>0.5</v>
      </c>
      <c r="W268" s="50">
        <v>0</v>
      </c>
      <c r="X268" s="50">
        <v>0.99999800000000005</v>
      </c>
      <c r="Y268" s="50">
        <v>1</v>
      </c>
      <c r="AA268" s="3">
        <v>268</v>
      </c>
      <c r="AD268" s="93" t="str">
        <f>REPLACE(INDEX(GroupVertices[Group], MATCH(Vertices[[#This Row],[Vertex]],GroupVertices[Vertex],0)),1,1,"")</f>
        <v>12</v>
      </c>
      <c r="AE268" s="2"/>
      <c r="AI268" s="3"/>
    </row>
    <row r="269" spans="1:35" x14ac:dyDescent="0.25">
      <c r="A269" s="1" t="s">
        <v>441</v>
      </c>
      <c r="D269">
        <v>1.7741935483870968</v>
      </c>
      <c r="G269" s="51"/>
      <c r="M269">
        <v>4553.62451171875</v>
      </c>
      <c r="N269">
        <v>3212.9140625</v>
      </c>
      <c r="R269" s="49">
        <v>2</v>
      </c>
      <c r="U269" s="50">
        <v>0</v>
      </c>
      <c r="V269" s="50">
        <v>0.5</v>
      </c>
      <c r="W269" s="50">
        <v>0</v>
      </c>
      <c r="X269" s="50">
        <v>0.99999800000000005</v>
      </c>
      <c r="Y269" s="50">
        <v>1</v>
      </c>
      <c r="AA269" s="3">
        <v>269</v>
      </c>
      <c r="AD269" s="93" t="str">
        <f>REPLACE(INDEX(GroupVertices[Group], MATCH(Vertices[[#This Row],[Vertex]],GroupVertices[Vertex],0)),1,1,"")</f>
        <v>12</v>
      </c>
      <c r="AE269" s="2"/>
      <c r="AI269" s="3"/>
    </row>
    <row r="270" spans="1:35" x14ac:dyDescent="0.25">
      <c r="A270" s="1" t="s">
        <v>442</v>
      </c>
      <c r="D270">
        <v>1.7741935483870968</v>
      </c>
      <c r="G270" s="51"/>
      <c r="M270">
        <v>4971.0400390625</v>
      </c>
      <c r="N270">
        <v>3212.9140625</v>
      </c>
      <c r="R270" s="49">
        <v>2</v>
      </c>
      <c r="U270" s="50">
        <v>0</v>
      </c>
      <c r="V270" s="50">
        <v>0.5</v>
      </c>
      <c r="W270" s="50">
        <v>0</v>
      </c>
      <c r="X270" s="50">
        <v>0.99999800000000005</v>
      </c>
      <c r="Y270" s="50">
        <v>1</v>
      </c>
      <c r="AA270" s="3">
        <v>270</v>
      </c>
      <c r="AD270" s="93" t="str">
        <f>REPLACE(INDEX(GroupVertices[Group], MATCH(Vertices[[#This Row],[Vertex]],GroupVertices[Vertex],0)),1,1,"")</f>
        <v>12</v>
      </c>
      <c r="AE270" s="2"/>
      <c r="AI270" s="3"/>
    </row>
    <row r="271" spans="1:35" x14ac:dyDescent="0.25">
      <c r="A271" s="1" t="s">
        <v>443</v>
      </c>
      <c r="D271">
        <v>1.5</v>
      </c>
      <c r="G271" s="51"/>
      <c r="M271">
        <v>1085.875</v>
      </c>
      <c r="N271">
        <v>6309.50537109375</v>
      </c>
      <c r="R271" s="49">
        <v>1</v>
      </c>
      <c r="U271" s="50">
        <v>0</v>
      </c>
      <c r="V271" s="50">
        <v>1.1379999999999999E-3</v>
      </c>
      <c r="W271" s="50">
        <v>7.8999999999999996E-5</v>
      </c>
      <c r="X271" s="50">
        <v>0.410968</v>
      </c>
      <c r="Y271" s="50">
        <v>0</v>
      </c>
      <c r="AA271" s="3">
        <v>271</v>
      </c>
      <c r="AD271" s="93" t="str">
        <f>REPLACE(INDEX(GroupVertices[Group], MATCH(Vertices[[#This Row],[Vertex]],GroupVertices[Vertex],0)),1,1,"")</f>
        <v>1</v>
      </c>
      <c r="AE271" s="2"/>
      <c r="AI271" s="3"/>
    </row>
    <row r="272" spans="1:35" x14ac:dyDescent="0.25">
      <c r="A272" s="1" t="s">
        <v>444</v>
      </c>
      <c r="D272">
        <v>1.5</v>
      </c>
      <c r="G272" s="51"/>
      <c r="M272">
        <v>499.05972290039063</v>
      </c>
      <c r="N272">
        <v>8265.3291015625</v>
      </c>
      <c r="R272" s="49">
        <v>1</v>
      </c>
      <c r="U272" s="50">
        <v>0</v>
      </c>
      <c r="V272" s="50">
        <v>1.5920000000000001E-3</v>
      </c>
      <c r="W272" s="50">
        <v>1.4517E-2</v>
      </c>
      <c r="X272" s="50">
        <v>0.38664100000000001</v>
      </c>
      <c r="Y272" s="50">
        <v>0</v>
      </c>
      <c r="AA272" s="3">
        <v>272</v>
      </c>
      <c r="AD272" s="93" t="str">
        <f>REPLACE(INDEX(GroupVertices[Group], MATCH(Vertices[[#This Row],[Vertex]],GroupVertices[Vertex],0)),1,1,"")</f>
        <v>1</v>
      </c>
      <c r="AE272" s="2"/>
      <c r="AI272" s="3"/>
    </row>
    <row r="273" spans="1:35" x14ac:dyDescent="0.25">
      <c r="A273" s="1" t="s">
        <v>445</v>
      </c>
      <c r="D273">
        <v>1.7741935483870968</v>
      </c>
      <c r="G273" s="51"/>
      <c r="M273">
        <v>1645.4146728515625</v>
      </c>
      <c r="N273">
        <v>2223.853759765625</v>
      </c>
      <c r="R273" s="49">
        <v>2</v>
      </c>
      <c r="U273" s="50">
        <v>6</v>
      </c>
      <c r="V273" s="50">
        <v>7.1429000000000006E-2</v>
      </c>
      <c r="W273" s="50">
        <v>0</v>
      </c>
      <c r="X273" s="50">
        <v>0.93018000000000001</v>
      </c>
      <c r="Y273" s="50">
        <v>0</v>
      </c>
      <c r="AA273" s="3">
        <v>273</v>
      </c>
      <c r="AD273" s="93" t="str">
        <f>REPLACE(INDEX(GroupVertices[Group], MATCH(Vertices[[#This Row],[Vertex]],GroupVertices[Vertex],0)),1,1,"")</f>
        <v>3</v>
      </c>
      <c r="AE273" s="2"/>
      <c r="AI273" s="3"/>
    </row>
    <row r="274" spans="1:35" x14ac:dyDescent="0.25">
      <c r="A274" s="1" t="s">
        <v>446</v>
      </c>
      <c r="D274">
        <v>1.7741935483870968</v>
      </c>
      <c r="G274" s="51"/>
      <c r="M274">
        <v>4553.62451171875</v>
      </c>
      <c r="N274">
        <v>341.8775634765625</v>
      </c>
      <c r="R274" s="49">
        <v>2</v>
      </c>
      <c r="U274" s="50">
        <v>0</v>
      </c>
      <c r="V274" s="50">
        <v>0.5</v>
      </c>
      <c r="W274" s="50">
        <v>0</v>
      </c>
      <c r="X274" s="50">
        <v>0.99999800000000005</v>
      </c>
      <c r="Y274" s="50">
        <v>1</v>
      </c>
      <c r="AA274" s="3">
        <v>274</v>
      </c>
      <c r="AD274" s="93" t="str">
        <f>REPLACE(INDEX(GroupVertices[Group], MATCH(Vertices[[#This Row],[Vertex]],GroupVertices[Vertex],0)),1,1,"")</f>
        <v>17</v>
      </c>
      <c r="AE274" s="2"/>
      <c r="AI274" s="3"/>
    </row>
    <row r="275" spans="1:35" x14ac:dyDescent="0.25">
      <c r="A275" s="1" t="s">
        <v>447</v>
      </c>
      <c r="D275">
        <v>1.7741935483870968</v>
      </c>
      <c r="G275" s="51"/>
      <c r="M275">
        <v>4553.62451171875</v>
      </c>
      <c r="N275">
        <v>672.72686767578125</v>
      </c>
      <c r="R275" s="49">
        <v>2</v>
      </c>
      <c r="U275" s="50">
        <v>0</v>
      </c>
      <c r="V275" s="50">
        <v>0.5</v>
      </c>
      <c r="W275" s="50">
        <v>0</v>
      </c>
      <c r="X275" s="50">
        <v>0.99999800000000005</v>
      </c>
      <c r="Y275" s="50">
        <v>1</v>
      </c>
      <c r="AA275" s="3">
        <v>275</v>
      </c>
      <c r="AD275" s="93" t="str">
        <f>REPLACE(INDEX(GroupVertices[Group], MATCH(Vertices[[#This Row],[Vertex]],GroupVertices[Vertex],0)),1,1,"")</f>
        <v>17</v>
      </c>
      <c r="AE275" s="2"/>
      <c r="AI275" s="3"/>
    </row>
    <row r="276" spans="1:35" x14ac:dyDescent="0.25">
      <c r="A276" s="1" t="s">
        <v>448</v>
      </c>
      <c r="D276">
        <v>1.7741935483870968</v>
      </c>
      <c r="G276" s="51"/>
      <c r="M276">
        <v>4971.0400390625</v>
      </c>
      <c r="N276">
        <v>672.72686767578125</v>
      </c>
      <c r="R276" s="49">
        <v>2</v>
      </c>
      <c r="U276" s="50">
        <v>0</v>
      </c>
      <c r="V276" s="50">
        <v>0.5</v>
      </c>
      <c r="W276" s="50">
        <v>0</v>
      </c>
      <c r="X276" s="50">
        <v>0.99999800000000005</v>
      </c>
      <c r="Y276" s="50">
        <v>1</v>
      </c>
      <c r="AA276" s="3">
        <v>276</v>
      </c>
      <c r="AD276" s="93" t="str">
        <f>REPLACE(INDEX(GroupVertices[Group], MATCH(Vertices[[#This Row],[Vertex]],GroupVertices[Vertex],0)),1,1,"")</f>
        <v>17</v>
      </c>
      <c r="AE276" s="2"/>
      <c r="AI276" s="3"/>
    </row>
    <row r="277" spans="1:35" x14ac:dyDescent="0.25">
      <c r="A277" s="1" t="s">
        <v>449</v>
      </c>
      <c r="D277">
        <v>1.5</v>
      </c>
      <c r="G277" s="51"/>
      <c r="M277">
        <v>2945.164794921875</v>
      </c>
      <c r="N277">
        <v>274.58319091796875</v>
      </c>
      <c r="R277" s="49">
        <v>1</v>
      </c>
      <c r="U277" s="50">
        <v>0</v>
      </c>
      <c r="V277" s="50">
        <v>0.2</v>
      </c>
      <c r="W277" s="50">
        <v>0</v>
      </c>
      <c r="X277" s="50">
        <v>0.56563300000000005</v>
      </c>
      <c r="Y277" s="50">
        <v>0</v>
      </c>
      <c r="AA277" s="3">
        <v>277</v>
      </c>
      <c r="AD277" s="93" t="str">
        <f>REPLACE(INDEX(GroupVertices[Group], MATCH(Vertices[[#This Row],[Vertex]],GroupVertices[Vertex],0)),1,1,"")</f>
        <v>6</v>
      </c>
      <c r="AE277" s="2"/>
      <c r="AI277" s="3"/>
    </row>
    <row r="278" spans="1:35" x14ac:dyDescent="0.25">
      <c r="A278" s="1" t="s">
        <v>450</v>
      </c>
      <c r="D278">
        <v>1.5</v>
      </c>
      <c r="G278" s="51"/>
      <c r="M278">
        <v>1523.9923095703125</v>
      </c>
      <c r="N278">
        <v>1536.6622314453125</v>
      </c>
      <c r="R278" s="49">
        <v>1</v>
      </c>
      <c r="U278" s="50">
        <v>0</v>
      </c>
      <c r="V278" s="50">
        <v>0.05</v>
      </c>
      <c r="W278" s="50">
        <v>0</v>
      </c>
      <c r="X278" s="50">
        <v>0.54532599999999998</v>
      </c>
      <c r="Y278" s="50">
        <v>0</v>
      </c>
      <c r="AA278" s="3">
        <v>278</v>
      </c>
      <c r="AD278" s="93" t="str">
        <f>REPLACE(INDEX(GroupVertices[Group], MATCH(Vertices[[#This Row],[Vertex]],GroupVertices[Vertex],0)),1,1,"")</f>
        <v>3</v>
      </c>
      <c r="AE278" s="2"/>
      <c r="AI278" s="3"/>
    </row>
    <row r="279" spans="1:35" x14ac:dyDescent="0.25">
      <c r="A279" s="1" t="s">
        <v>451</v>
      </c>
      <c r="D279">
        <v>1.5</v>
      </c>
      <c r="G279" s="51"/>
      <c r="M279">
        <v>227.6810302734375</v>
      </c>
      <c r="N279">
        <v>2199.62158203125</v>
      </c>
      <c r="R279" s="49">
        <v>1</v>
      </c>
      <c r="U279" s="50">
        <v>0</v>
      </c>
      <c r="V279" s="50">
        <v>6.25E-2</v>
      </c>
      <c r="W279" s="50">
        <v>0</v>
      </c>
      <c r="X279" s="50">
        <v>0.47156399999999998</v>
      </c>
      <c r="Y279" s="50">
        <v>0</v>
      </c>
      <c r="AA279" s="3">
        <v>279</v>
      </c>
      <c r="AD279" s="93" t="str">
        <f>REPLACE(INDEX(GroupVertices[Group], MATCH(Vertices[[#This Row],[Vertex]],GroupVertices[Vertex],0)),1,1,"")</f>
        <v>3</v>
      </c>
      <c r="AE279" s="2"/>
      <c r="AI279" s="3"/>
    </row>
    <row r="280" spans="1:35" x14ac:dyDescent="0.25">
      <c r="A280" s="1" t="s">
        <v>452</v>
      </c>
      <c r="D280">
        <v>1.5</v>
      </c>
      <c r="G280" s="51"/>
      <c r="M280">
        <v>7361.6923828125</v>
      </c>
      <c r="N280">
        <v>1069.7459716796875</v>
      </c>
      <c r="R280" s="49">
        <v>1</v>
      </c>
      <c r="U280" s="50">
        <v>0</v>
      </c>
      <c r="V280" s="50">
        <v>1</v>
      </c>
      <c r="W280" s="50">
        <v>0</v>
      </c>
      <c r="X280" s="50">
        <v>0.99999800000000005</v>
      </c>
      <c r="Y280" s="50">
        <v>0</v>
      </c>
      <c r="AA280" s="3">
        <v>280</v>
      </c>
      <c r="AD280" s="93" t="str">
        <f>REPLACE(INDEX(GroupVertices[Group], MATCH(Vertices[[#This Row],[Vertex]],GroupVertices[Vertex],0)),1,1,"")</f>
        <v>27</v>
      </c>
      <c r="AE280" s="2"/>
      <c r="AI280" s="3"/>
    </row>
    <row r="281" spans="1:35" x14ac:dyDescent="0.25">
      <c r="A281" s="1" t="s">
        <v>453</v>
      </c>
      <c r="D281">
        <v>1.5</v>
      </c>
      <c r="G281" s="51"/>
      <c r="M281">
        <v>7361.6923828125</v>
      </c>
      <c r="N281">
        <v>1356.48193359375</v>
      </c>
      <c r="R281" s="49">
        <v>1</v>
      </c>
      <c r="U281" s="50">
        <v>0</v>
      </c>
      <c r="V281" s="50">
        <v>1</v>
      </c>
      <c r="W281" s="50">
        <v>0</v>
      </c>
      <c r="X281" s="50">
        <v>0.99999800000000005</v>
      </c>
      <c r="Y281" s="50">
        <v>0</v>
      </c>
      <c r="AA281" s="3">
        <v>281</v>
      </c>
      <c r="AD281" s="93" t="str">
        <f>REPLACE(INDEX(GroupVertices[Group], MATCH(Vertices[[#This Row],[Vertex]],GroupVertices[Vertex],0)),1,1,"")</f>
        <v>27</v>
      </c>
      <c r="AE281" s="2"/>
      <c r="AI281" s="3"/>
    </row>
    <row r="282" spans="1:35" x14ac:dyDescent="0.25">
      <c r="A282" s="1" t="s">
        <v>454</v>
      </c>
      <c r="D282">
        <v>2.0483870967741935</v>
      </c>
      <c r="G282" s="51"/>
      <c r="M282">
        <v>5845.24755859375</v>
      </c>
      <c r="N282">
        <v>9497.251953125</v>
      </c>
      <c r="R282" s="49">
        <v>3</v>
      </c>
      <c r="U282" s="50">
        <v>1331</v>
      </c>
      <c r="V282" s="50">
        <v>9.4200000000000002E-4</v>
      </c>
      <c r="W282" s="50">
        <v>3.9999999999999998E-6</v>
      </c>
      <c r="X282" s="50">
        <v>1.074684</v>
      </c>
      <c r="Y282" s="50">
        <v>0</v>
      </c>
      <c r="AA282" s="3">
        <v>282</v>
      </c>
      <c r="AD282" s="93" t="str">
        <f>REPLACE(INDEX(GroupVertices[Group], MATCH(Vertices[[#This Row],[Vertex]],GroupVertices[Vertex],0)),1,1,"")</f>
        <v>1</v>
      </c>
      <c r="AE282" s="2"/>
      <c r="AI282" s="3"/>
    </row>
    <row r="283" spans="1:35" x14ac:dyDescent="0.25">
      <c r="A283" s="1" t="s">
        <v>455</v>
      </c>
      <c r="D283">
        <v>1.5</v>
      </c>
      <c r="G283" s="51"/>
      <c r="M283">
        <v>1800.4200439453125</v>
      </c>
      <c r="N283">
        <v>9548.1591796875</v>
      </c>
      <c r="R283" s="49">
        <v>1</v>
      </c>
      <c r="U283" s="50">
        <v>0</v>
      </c>
      <c r="V283" s="50">
        <v>8.2200000000000003E-4</v>
      </c>
      <c r="W283" s="50">
        <v>9.9999999999999995E-7</v>
      </c>
      <c r="X283" s="50">
        <v>0.45449400000000001</v>
      </c>
      <c r="Y283" s="50">
        <v>0</v>
      </c>
      <c r="AA283" s="3">
        <v>283</v>
      </c>
      <c r="AD283" s="93" t="str">
        <f>REPLACE(INDEX(GroupVertices[Group], MATCH(Vertices[[#This Row],[Vertex]],GroupVertices[Vertex],0)),1,1,"")</f>
        <v>1</v>
      </c>
      <c r="AE283" s="2"/>
      <c r="AI283" s="3"/>
    </row>
    <row r="284" spans="1:35" x14ac:dyDescent="0.25">
      <c r="A284" s="1" t="s">
        <v>456</v>
      </c>
      <c r="D284">
        <v>1.5</v>
      </c>
      <c r="G284" s="51"/>
      <c r="M284">
        <v>9353.9033203125</v>
      </c>
      <c r="N284">
        <v>834.475341796875</v>
      </c>
      <c r="R284" s="49">
        <v>1</v>
      </c>
      <c r="U284" s="50">
        <v>0</v>
      </c>
      <c r="V284" s="50">
        <v>1</v>
      </c>
      <c r="W284" s="50">
        <v>0</v>
      </c>
      <c r="X284" s="50">
        <v>0.99999800000000005</v>
      </c>
      <c r="Y284" s="50">
        <v>0</v>
      </c>
      <c r="AA284" s="3">
        <v>284</v>
      </c>
      <c r="AD284" s="93" t="str">
        <f>REPLACE(INDEX(GroupVertices[Group], MATCH(Vertices[[#This Row],[Vertex]],GroupVertices[Vertex],0)),1,1,"")</f>
        <v>35</v>
      </c>
      <c r="AE284" s="2"/>
      <c r="AI284" s="3"/>
    </row>
    <row r="285" spans="1:35" x14ac:dyDescent="0.25">
      <c r="A285" s="1" t="s">
        <v>457</v>
      </c>
      <c r="D285">
        <v>1.5</v>
      </c>
      <c r="G285" s="51"/>
      <c r="M285">
        <v>9353.9033203125</v>
      </c>
      <c r="N285">
        <v>1032.9849853515625</v>
      </c>
      <c r="R285" s="49">
        <v>1</v>
      </c>
      <c r="U285" s="50">
        <v>0</v>
      </c>
      <c r="V285" s="50">
        <v>1</v>
      </c>
      <c r="W285" s="50">
        <v>0</v>
      </c>
      <c r="X285" s="50">
        <v>0.99999800000000005</v>
      </c>
      <c r="Y285" s="50">
        <v>0</v>
      </c>
      <c r="AA285" s="3">
        <v>285</v>
      </c>
      <c r="AD285" s="93" t="str">
        <f>REPLACE(INDEX(GroupVertices[Group], MATCH(Vertices[[#This Row],[Vertex]],GroupVertices[Vertex],0)),1,1,"")</f>
        <v>35</v>
      </c>
      <c r="AE285" s="2"/>
      <c r="AI285" s="3"/>
    </row>
    <row r="286" spans="1:35" x14ac:dyDescent="0.25">
      <c r="A286" s="1" t="s">
        <v>458</v>
      </c>
      <c r="D286">
        <v>1.5</v>
      </c>
      <c r="G286" s="51"/>
      <c r="M286">
        <v>8291.390625</v>
      </c>
      <c r="N286">
        <v>272.0316162109375</v>
      </c>
      <c r="R286" s="49">
        <v>1</v>
      </c>
      <c r="U286" s="50">
        <v>0</v>
      </c>
      <c r="V286" s="50">
        <v>1</v>
      </c>
      <c r="W286" s="50">
        <v>0</v>
      </c>
      <c r="X286" s="50">
        <v>0.99999800000000005</v>
      </c>
      <c r="Y286" s="50">
        <v>0</v>
      </c>
      <c r="AA286" s="3">
        <v>286</v>
      </c>
      <c r="AD286" s="93" t="str">
        <f>REPLACE(INDEX(GroupVertices[Group], MATCH(Vertices[[#This Row],[Vertex]],GroupVertices[Vertex],0)),1,1,"")</f>
        <v>34</v>
      </c>
      <c r="AE286" s="2"/>
      <c r="AI286" s="3"/>
    </row>
    <row r="287" spans="1:35" x14ac:dyDescent="0.25">
      <c r="A287" s="1" t="s">
        <v>459</v>
      </c>
      <c r="D287">
        <v>1.5</v>
      </c>
      <c r="G287" s="51"/>
      <c r="M287">
        <v>8291.390625</v>
      </c>
      <c r="N287">
        <v>463.18896484375</v>
      </c>
      <c r="R287" s="49">
        <v>1</v>
      </c>
      <c r="U287" s="50">
        <v>0</v>
      </c>
      <c r="V287" s="50">
        <v>1</v>
      </c>
      <c r="W287" s="50">
        <v>0</v>
      </c>
      <c r="X287" s="50">
        <v>0.99999800000000005</v>
      </c>
      <c r="Y287" s="50">
        <v>0</v>
      </c>
      <c r="AA287" s="3">
        <v>287</v>
      </c>
      <c r="AD287" s="93" t="str">
        <f>REPLACE(INDEX(GroupVertices[Group], MATCH(Vertices[[#This Row],[Vertex]],GroupVertices[Vertex],0)),1,1,"")</f>
        <v>34</v>
      </c>
      <c r="AE287" s="2"/>
      <c r="AI287" s="3"/>
    </row>
    <row r="288" spans="1:35" x14ac:dyDescent="0.25">
      <c r="A288" s="1" t="s">
        <v>460</v>
      </c>
      <c r="D288">
        <v>1.7741935483870968</v>
      </c>
      <c r="G288" s="51"/>
      <c r="M288">
        <v>8352.681640625</v>
      </c>
      <c r="N288">
        <v>7263.40234375</v>
      </c>
      <c r="R288" s="49">
        <v>2</v>
      </c>
      <c r="U288" s="50">
        <v>155</v>
      </c>
      <c r="V288" s="50">
        <v>1.0939999999999999E-3</v>
      </c>
      <c r="W288" s="50">
        <v>7.3099999999999999E-4</v>
      </c>
      <c r="X288" s="50">
        <v>0.98492999999999997</v>
      </c>
      <c r="Y288" s="50">
        <v>0</v>
      </c>
      <c r="AA288" s="3">
        <v>288</v>
      </c>
      <c r="AD288" s="93" t="str">
        <f>REPLACE(INDEX(GroupVertices[Group], MATCH(Vertices[[#This Row],[Vertex]],GroupVertices[Vertex],0)),1,1,"")</f>
        <v>1</v>
      </c>
      <c r="AE288" s="2"/>
      <c r="AI288" s="3"/>
    </row>
    <row r="289" spans="1:35" x14ac:dyDescent="0.25">
      <c r="A289" s="1" t="s">
        <v>461</v>
      </c>
      <c r="D289">
        <v>1.5</v>
      </c>
      <c r="G289" s="51"/>
      <c r="M289">
        <v>4593.7880859375</v>
      </c>
      <c r="N289">
        <v>5985.921875</v>
      </c>
      <c r="R289" s="49">
        <v>1</v>
      </c>
      <c r="U289" s="50">
        <v>0</v>
      </c>
      <c r="V289" s="50">
        <v>9.3499999999999996E-4</v>
      </c>
      <c r="W289" s="50">
        <v>1.07E-4</v>
      </c>
      <c r="X289" s="50">
        <v>0.56859499999999996</v>
      </c>
      <c r="Y289" s="50">
        <v>0</v>
      </c>
      <c r="AA289" s="3">
        <v>289</v>
      </c>
      <c r="AD289" s="93" t="str">
        <f>REPLACE(INDEX(GroupVertices[Group], MATCH(Vertices[[#This Row],[Vertex]],GroupVertices[Vertex],0)),1,1,"")</f>
        <v>1</v>
      </c>
      <c r="AE289" s="2"/>
      <c r="AI289" s="3"/>
    </row>
    <row r="290" spans="1:35" x14ac:dyDescent="0.25">
      <c r="A290" s="1" t="s">
        <v>462</v>
      </c>
      <c r="D290">
        <v>1.7741935483870968</v>
      </c>
      <c r="G290" s="51"/>
      <c r="M290">
        <v>7722.16357421875</v>
      </c>
      <c r="N290">
        <v>7483.341796875</v>
      </c>
      <c r="R290" s="49">
        <v>2</v>
      </c>
      <c r="U290" s="50">
        <v>1595</v>
      </c>
      <c r="V290" s="50">
        <v>1.65E-3</v>
      </c>
      <c r="W290" s="50">
        <v>1.4874999999999999E-2</v>
      </c>
      <c r="X290" s="50">
        <v>0.74161699999999997</v>
      </c>
      <c r="Y290" s="50">
        <v>0</v>
      </c>
      <c r="AA290" s="3">
        <v>290</v>
      </c>
      <c r="AD290" s="93" t="str">
        <f>REPLACE(INDEX(GroupVertices[Group], MATCH(Vertices[[#This Row],[Vertex]],GroupVertices[Vertex],0)),1,1,"")</f>
        <v>1</v>
      </c>
      <c r="AE290" s="2"/>
      <c r="AI290" s="3"/>
    </row>
    <row r="291" spans="1:35" x14ac:dyDescent="0.25">
      <c r="A291" s="1" t="s">
        <v>463</v>
      </c>
      <c r="D291">
        <v>1.7741935483870968</v>
      </c>
      <c r="G291" s="51"/>
      <c r="M291">
        <v>6958.1103515625</v>
      </c>
      <c r="N291">
        <v>6238.42919921875</v>
      </c>
      <c r="R291" s="49">
        <v>2</v>
      </c>
      <c r="U291" s="50">
        <v>0</v>
      </c>
      <c r="V291" s="50">
        <v>1.5950000000000001E-3</v>
      </c>
      <c r="W291" s="50">
        <v>1.7489000000000001E-2</v>
      </c>
      <c r="X291" s="50">
        <v>0.66169900000000004</v>
      </c>
      <c r="Y291" s="50">
        <v>1</v>
      </c>
      <c r="AA291" s="3">
        <v>291</v>
      </c>
      <c r="AD291" s="93" t="str">
        <f>REPLACE(INDEX(GroupVertices[Group], MATCH(Vertices[[#This Row],[Vertex]],GroupVertices[Vertex],0)),1,1,"")</f>
        <v>1</v>
      </c>
      <c r="AE291" s="2"/>
      <c r="AI291" s="3"/>
    </row>
    <row r="292" spans="1:35" x14ac:dyDescent="0.25">
      <c r="A292" s="1" t="s">
        <v>464</v>
      </c>
      <c r="D292">
        <v>1.5</v>
      </c>
      <c r="G292" s="51"/>
      <c r="M292">
        <v>6530.84375</v>
      </c>
      <c r="N292">
        <v>8728.7880859375</v>
      </c>
      <c r="R292" s="49">
        <v>1</v>
      </c>
      <c r="U292" s="50">
        <v>0</v>
      </c>
      <c r="V292" s="50">
        <v>1.5920000000000001E-3</v>
      </c>
      <c r="W292" s="50">
        <v>1.4517E-2</v>
      </c>
      <c r="X292" s="50">
        <v>0.38664100000000001</v>
      </c>
      <c r="Y292" s="50">
        <v>0</v>
      </c>
      <c r="AA292" s="3">
        <v>292</v>
      </c>
      <c r="AD292" s="93" t="str">
        <f>REPLACE(INDEX(GroupVertices[Group], MATCH(Vertices[[#This Row],[Vertex]],GroupVertices[Vertex],0)),1,1,"")</f>
        <v>1</v>
      </c>
      <c r="AE292" s="2"/>
      <c r="AI292" s="3"/>
    </row>
    <row r="293" spans="1:35" x14ac:dyDescent="0.25">
      <c r="A293" s="1" t="s">
        <v>465</v>
      </c>
      <c r="D293">
        <v>1.5</v>
      </c>
      <c r="G293" s="51"/>
      <c r="M293">
        <v>5813.0634765625</v>
      </c>
      <c r="N293">
        <v>9580.3671875</v>
      </c>
      <c r="R293" s="49">
        <v>1</v>
      </c>
      <c r="U293" s="50">
        <v>0</v>
      </c>
      <c r="V293" s="50">
        <v>1.5920000000000001E-3</v>
      </c>
      <c r="W293" s="50">
        <v>1.4517E-2</v>
      </c>
      <c r="X293" s="50">
        <v>0.38664100000000001</v>
      </c>
      <c r="Y293" s="50">
        <v>0</v>
      </c>
      <c r="AA293" s="3">
        <v>293</v>
      </c>
      <c r="AD293" s="93" t="str">
        <f>REPLACE(INDEX(GroupVertices[Group], MATCH(Vertices[[#This Row],[Vertex]],GroupVertices[Vertex],0)),1,1,"")</f>
        <v>1</v>
      </c>
      <c r="AE293" s="2"/>
      <c r="AI293" s="3"/>
    </row>
    <row r="294" spans="1:35" x14ac:dyDescent="0.25">
      <c r="A294" s="1" t="s">
        <v>466</v>
      </c>
      <c r="D294">
        <v>1.5</v>
      </c>
      <c r="G294" s="51"/>
      <c r="M294">
        <v>8291.390625</v>
      </c>
      <c r="N294">
        <v>1963.0389404296875</v>
      </c>
      <c r="R294" s="49">
        <v>1</v>
      </c>
      <c r="U294" s="50">
        <v>0</v>
      </c>
      <c r="V294" s="50">
        <v>1</v>
      </c>
      <c r="W294" s="50">
        <v>0</v>
      </c>
      <c r="X294" s="50">
        <v>0.99999800000000005</v>
      </c>
      <c r="Y294" s="50">
        <v>0</v>
      </c>
      <c r="AA294" s="3">
        <v>294</v>
      </c>
      <c r="AD294" s="93" t="str">
        <f>REPLACE(INDEX(GroupVertices[Group], MATCH(Vertices[[#This Row],[Vertex]],GroupVertices[Vertex],0)),1,1,"")</f>
        <v>33</v>
      </c>
      <c r="AE294" s="2"/>
      <c r="AI294" s="3"/>
    </row>
    <row r="295" spans="1:35" x14ac:dyDescent="0.25">
      <c r="A295" s="1" t="s">
        <v>467</v>
      </c>
      <c r="D295">
        <v>1.5</v>
      </c>
      <c r="G295" s="51"/>
      <c r="M295">
        <v>8291.390625</v>
      </c>
      <c r="N295">
        <v>2154.1962890625</v>
      </c>
      <c r="R295" s="49">
        <v>1</v>
      </c>
      <c r="U295" s="50">
        <v>0</v>
      </c>
      <c r="V295" s="50">
        <v>1</v>
      </c>
      <c r="W295" s="50">
        <v>0</v>
      </c>
      <c r="X295" s="50">
        <v>0.99999800000000005</v>
      </c>
      <c r="Y295" s="50">
        <v>0</v>
      </c>
      <c r="AA295" s="3">
        <v>295</v>
      </c>
      <c r="AD295" s="93" t="str">
        <f>REPLACE(INDEX(GroupVertices[Group], MATCH(Vertices[[#This Row],[Vertex]],GroupVertices[Vertex],0)),1,1,"")</f>
        <v>33</v>
      </c>
      <c r="AE295" s="2"/>
      <c r="AI295" s="3"/>
    </row>
    <row r="296" spans="1:35" x14ac:dyDescent="0.25">
      <c r="A296" s="1" t="s">
        <v>468</v>
      </c>
      <c r="D296">
        <v>1.5</v>
      </c>
      <c r="G296" s="51"/>
      <c r="M296">
        <v>6545.8349609375</v>
      </c>
      <c r="N296">
        <v>312.46875</v>
      </c>
      <c r="R296" s="49">
        <v>1</v>
      </c>
      <c r="U296" s="50">
        <v>0</v>
      </c>
      <c r="V296" s="50">
        <v>1</v>
      </c>
      <c r="W296" s="50">
        <v>0</v>
      </c>
      <c r="X296" s="50">
        <v>0.99999800000000005</v>
      </c>
      <c r="Y296" s="50">
        <v>0</v>
      </c>
      <c r="AA296" s="3">
        <v>296</v>
      </c>
      <c r="AD296" s="93" t="str">
        <f>REPLACE(INDEX(GroupVertices[Group], MATCH(Vertices[[#This Row],[Vertex]],GroupVertices[Vertex],0)),1,1,"")</f>
        <v>30</v>
      </c>
      <c r="AE296" s="2"/>
      <c r="AI296" s="3"/>
    </row>
    <row r="297" spans="1:35" x14ac:dyDescent="0.25">
      <c r="A297" s="1" t="s">
        <v>469</v>
      </c>
      <c r="D297">
        <v>1.5</v>
      </c>
      <c r="G297" s="51"/>
      <c r="M297">
        <v>6545.8349609375</v>
      </c>
      <c r="N297">
        <v>584.5003662109375</v>
      </c>
      <c r="R297" s="49">
        <v>1</v>
      </c>
      <c r="U297" s="50">
        <v>0</v>
      </c>
      <c r="V297" s="50">
        <v>1</v>
      </c>
      <c r="W297" s="50">
        <v>0</v>
      </c>
      <c r="X297" s="50">
        <v>0.99999800000000005</v>
      </c>
      <c r="Y297" s="50">
        <v>0</v>
      </c>
      <c r="AA297" s="3">
        <v>297</v>
      </c>
      <c r="AD297" s="93" t="str">
        <f>REPLACE(INDEX(GroupVertices[Group], MATCH(Vertices[[#This Row],[Vertex]],GroupVertices[Vertex],0)),1,1,"")</f>
        <v>30</v>
      </c>
      <c r="AE297" s="2"/>
      <c r="AI297" s="3"/>
    </row>
    <row r="298" spans="1:35" x14ac:dyDescent="0.25">
      <c r="A298" s="1" t="s">
        <v>470</v>
      </c>
      <c r="D298">
        <v>1.7741935483870968</v>
      </c>
      <c r="G298" s="51"/>
      <c r="M298">
        <v>3698.016357421875</v>
      </c>
      <c r="N298">
        <v>5373.82568359375</v>
      </c>
      <c r="R298" s="49">
        <v>2</v>
      </c>
      <c r="U298" s="50">
        <v>0</v>
      </c>
      <c r="V298" s="50">
        <v>1.304E-3</v>
      </c>
      <c r="W298" s="50">
        <v>4.4169999999999999E-3</v>
      </c>
      <c r="X298" s="50">
        <v>0.668902</v>
      </c>
      <c r="Y298" s="50">
        <v>1</v>
      </c>
      <c r="AA298" s="3">
        <v>298</v>
      </c>
      <c r="AD298" s="93" t="str">
        <f>REPLACE(INDEX(GroupVertices[Group], MATCH(Vertices[[#This Row],[Vertex]],GroupVertices[Vertex],0)),1,1,"")</f>
        <v>1</v>
      </c>
      <c r="AE298" s="2"/>
      <c r="AI298" s="3"/>
    </row>
    <row r="299" spans="1:35" x14ac:dyDescent="0.25">
      <c r="A299" s="1" t="s">
        <v>471</v>
      </c>
      <c r="D299">
        <v>1.7741935483870968</v>
      </c>
      <c r="G299" s="51"/>
      <c r="M299">
        <v>1974.0645751953125</v>
      </c>
      <c r="N299">
        <v>5791.8369140625</v>
      </c>
      <c r="R299" s="49">
        <v>2</v>
      </c>
      <c r="U299" s="50">
        <v>0</v>
      </c>
      <c r="V299" s="50">
        <v>1.304E-3</v>
      </c>
      <c r="W299" s="50">
        <v>4.4169999999999999E-3</v>
      </c>
      <c r="X299" s="50">
        <v>0.668902</v>
      </c>
      <c r="Y299" s="50">
        <v>1</v>
      </c>
      <c r="AA299" s="3">
        <v>299</v>
      </c>
      <c r="AD299" s="93" t="str">
        <f>REPLACE(INDEX(GroupVertices[Group], MATCH(Vertices[[#This Row],[Vertex]],GroupVertices[Vertex],0)),1,1,"")</f>
        <v>1</v>
      </c>
      <c r="AE299" s="2"/>
      <c r="AI299" s="3"/>
    </row>
    <row r="300" spans="1:35" x14ac:dyDescent="0.25">
      <c r="A300" s="1" t="s">
        <v>472</v>
      </c>
      <c r="D300">
        <v>1.7741935483870968</v>
      </c>
      <c r="G300" s="51"/>
      <c r="M300">
        <v>5692.0302734375</v>
      </c>
      <c r="N300">
        <v>4551.015625</v>
      </c>
      <c r="R300" s="49">
        <v>2</v>
      </c>
      <c r="U300" s="50">
        <v>1</v>
      </c>
      <c r="V300" s="50">
        <v>0.5</v>
      </c>
      <c r="W300" s="50">
        <v>0</v>
      </c>
      <c r="X300" s="50">
        <v>1.459457</v>
      </c>
      <c r="Y300" s="50">
        <v>0</v>
      </c>
      <c r="AA300" s="3">
        <v>300</v>
      </c>
      <c r="AD300" s="93" t="str">
        <f>REPLACE(INDEX(GroupVertices[Group], MATCH(Vertices[[#This Row],[Vertex]],GroupVertices[Vertex],0)),1,1,"")</f>
        <v>25</v>
      </c>
      <c r="AE300" s="2"/>
      <c r="AI300" s="3"/>
    </row>
    <row r="301" spans="1:35" x14ac:dyDescent="0.25">
      <c r="A301" s="1" t="s">
        <v>473</v>
      </c>
      <c r="D301">
        <v>1.5</v>
      </c>
      <c r="G301" s="51"/>
      <c r="M301">
        <v>5692.0302734375</v>
      </c>
      <c r="N301">
        <v>4859.80810546875</v>
      </c>
      <c r="R301" s="49">
        <v>1</v>
      </c>
      <c r="U301" s="50">
        <v>0</v>
      </c>
      <c r="V301" s="50">
        <v>0.33333299999999999</v>
      </c>
      <c r="W301" s="50">
        <v>0</v>
      </c>
      <c r="X301" s="50">
        <v>0.77026899999999998</v>
      </c>
      <c r="Y301" s="50">
        <v>0</v>
      </c>
      <c r="AA301" s="3">
        <v>301</v>
      </c>
      <c r="AD301" s="93" t="str">
        <f>REPLACE(INDEX(GroupVertices[Group], MATCH(Vertices[[#This Row],[Vertex]],GroupVertices[Vertex],0)),1,1,"")</f>
        <v>25</v>
      </c>
      <c r="AE301" s="2"/>
      <c r="AI301" s="3"/>
    </row>
    <row r="302" spans="1:35" x14ac:dyDescent="0.25">
      <c r="A302" s="1" t="s">
        <v>474</v>
      </c>
      <c r="D302">
        <v>1.5</v>
      </c>
      <c r="G302" s="51"/>
      <c r="M302">
        <v>6147.392578125</v>
      </c>
      <c r="N302">
        <v>4859.80810546875</v>
      </c>
      <c r="R302" s="49">
        <v>1</v>
      </c>
      <c r="U302" s="50">
        <v>0</v>
      </c>
      <c r="V302" s="50">
        <v>0.33333299999999999</v>
      </c>
      <c r="W302" s="50">
        <v>0</v>
      </c>
      <c r="X302" s="50">
        <v>0.77026899999999998</v>
      </c>
      <c r="Y302" s="50">
        <v>0</v>
      </c>
      <c r="AA302" s="3">
        <v>302</v>
      </c>
      <c r="AD302" s="93" t="str">
        <f>REPLACE(INDEX(GroupVertices[Group], MATCH(Vertices[[#This Row],[Vertex]],GroupVertices[Vertex],0)),1,1,"")</f>
        <v>25</v>
      </c>
      <c r="AE302" s="2"/>
      <c r="AI302" s="3"/>
    </row>
    <row r="303" spans="1:35" x14ac:dyDescent="0.25">
      <c r="A303" s="1" t="s">
        <v>475</v>
      </c>
      <c r="D303">
        <v>1.5</v>
      </c>
      <c r="G303" s="51"/>
      <c r="M303">
        <v>4553.62451171875</v>
      </c>
      <c r="N303">
        <v>4054.741455078125</v>
      </c>
      <c r="R303" s="49">
        <v>1</v>
      </c>
      <c r="U303" s="50">
        <v>0</v>
      </c>
      <c r="V303" s="50">
        <v>0.33333299999999999</v>
      </c>
      <c r="W303" s="50">
        <v>0</v>
      </c>
      <c r="X303" s="50">
        <v>0.77026899999999998</v>
      </c>
      <c r="Y303" s="50">
        <v>0</v>
      </c>
      <c r="AA303" s="3">
        <v>303</v>
      </c>
      <c r="AD303" s="93" t="str">
        <f>REPLACE(INDEX(GroupVertices[Group], MATCH(Vertices[[#This Row],[Vertex]],GroupVertices[Vertex],0)),1,1,"")</f>
        <v>13</v>
      </c>
      <c r="AE303" s="2"/>
      <c r="AI303" s="3"/>
    </row>
    <row r="304" spans="1:35" x14ac:dyDescent="0.25">
      <c r="A304" s="1" t="s">
        <v>476</v>
      </c>
      <c r="D304">
        <v>1.5</v>
      </c>
      <c r="G304" s="51"/>
      <c r="M304">
        <v>8433.69140625</v>
      </c>
      <c r="N304">
        <v>2536.510986328125</v>
      </c>
      <c r="R304" s="49">
        <v>1</v>
      </c>
      <c r="U304" s="50">
        <v>0</v>
      </c>
      <c r="V304" s="50">
        <v>1</v>
      </c>
      <c r="W304" s="50">
        <v>0</v>
      </c>
      <c r="X304" s="50">
        <v>0.99999800000000005</v>
      </c>
      <c r="Y304" s="50">
        <v>0</v>
      </c>
      <c r="AA304" s="3">
        <v>304</v>
      </c>
      <c r="AD304" s="93" t="str">
        <f>REPLACE(INDEX(GroupVertices[Group], MATCH(Vertices[[#This Row],[Vertex]],GroupVertices[Vertex],0)),1,1,"")</f>
        <v>32</v>
      </c>
      <c r="AE304" s="2"/>
      <c r="AI304" s="3"/>
    </row>
    <row r="305" spans="1:35" x14ac:dyDescent="0.25">
      <c r="A305" s="1" t="s">
        <v>477</v>
      </c>
      <c r="D305">
        <v>1.5</v>
      </c>
      <c r="G305" s="51"/>
      <c r="M305">
        <v>8433.69140625</v>
      </c>
      <c r="N305">
        <v>2757.0771484375</v>
      </c>
      <c r="R305" s="49">
        <v>1</v>
      </c>
      <c r="U305" s="50">
        <v>0</v>
      </c>
      <c r="V305" s="50">
        <v>1</v>
      </c>
      <c r="W305" s="50">
        <v>0</v>
      </c>
      <c r="X305" s="50">
        <v>0.99999800000000005</v>
      </c>
      <c r="Y305" s="50">
        <v>0</v>
      </c>
      <c r="AA305" s="3">
        <v>305</v>
      </c>
      <c r="AD305" s="93" t="str">
        <f>REPLACE(INDEX(GroupVertices[Group], MATCH(Vertices[[#This Row],[Vertex]],GroupVertices[Vertex],0)),1,1,"")</f>
        <v>32</v>
      </c>
      <c r="AE305" s="2"/>
      <c r="AI305" s="3"/>
    </row>
    <row r="306" spans="1:35" x14ac:dyDescent="0.25">
      <c r="A306" s="1" t="s">
        <v>478</v>
      </c>
      <c r="D306">
        <v>1.7741935483870968</v>
      </c>
      <c r="G306" s="51"/>
      <c r="M306">
        <v>3320.345947265625</v>
      </c>
      <c r="N306">
        <v>5014.21044921875</v>
      </c>
      <c r="R306" s="49">
        <v>2</v>
      </c>
      <c r="U306" s="50">
        <v>0</v>
      </c>
      <c r="V306" s="50">
        <v>0.25</v>
      </c>
      <c r="W306" s="50">
        <v>0</v>
      </c>
      <c r="X306" s="50">
        <v>0.98370999999999997</v>
      </c>
      <c r="Y306" s="50">
        <v>1</v>
      </c>
      <c r="AA306" s="3">
        <v>306</v>
      </c>
      <c r="AD306" s="93" t="str">
        <f>REPLACE(INDEX(GroupVertices[Group], MATCH(Vertices[[#This Row],[Vertex]],GroupVertices[Vertex],0)),1,1,"")</f>
        <v>7</v>
      </c>
      <c r="AE306" s="2"/>
      <c r="AI306" s="3"/>
    </row>
    <row r="307" spans="1:35" x14ac:dyDescent="0.25">
      <c r="A307" s="1" t="s">
        <v>479</v>
      </c>
      <c r="D307">
        <v>1.7741935483870968</v>
      </c>
      <c r="G307" s="51"/>
      <c r="M307">
        <v>4038.96630859375</v>
      </c>
      <c r="N307">
        <v>4351.87060546875</v>
      </c>
      <c r="R307" s="49">
        <v>2</v>
      </c>
      <c r="U307" s="50">
        <v>0</v>
      </c>
      <c r="V307" s="50">
        <v>0.25</v>
      </c>
      <c r="W307" s="50">
        <v>0</v>
      </c>
      <c r="X307" s="50">
        <v>0.98370999999999997</v>
      </c>
      <c r="Y307" s="50">
        <v>1</v>
      </c>
      <c r="AA307" s="3">
        <v>307</v>
      </c>
      <c r="AD307" s="93" t="str">
        <f>REPLACE(INDEX(GroupVertices[Group], MATCH(Vertices[[#This Row],[Vertex]],GroupVertices[Vertex],0)),1,1,"")</f>
        <v>7</v>
      </c>
      <c r="AE307" s="2"/>
      <c r="AI307" s="3"/>
    </row>
    <row r="308" spans="1:35" x14ac:dyDescent="0.25">
      <c r="A308" s="1" t="s">
        <v>480</v>
      </c>
      <c r="D308">
        <v>1.7741935483870968</v>
      </c>
      <c r="G308" s="51"/>
      <c r="M308">
        <v>8048.9951171875</v>
      </c>
      <c r="N308">
        <v>6355.068359375</v>
      </c>
      <c r="R308" s="49">
        <v>2</v>
      </c>
      <c r="U308" s="50">
        <v>0</v>
      </c>
      <c r="V308" s="50">
        <v>1.139E-3</v>
      </c>
      <c r="W308" s="50">
        <v>9.2999999999999997E-5</v>
      </c>
      <c r="X308" s="50">
        <v>0.71472599999999997</v>
      </c>
      <c r="Y308" s="50">
        <v>1</v>
      </c>
      <c r="AA308" s="3">
        <v>308</v>
      </c>
      <c r="AD308" s="93" t="str">
        <f>REPLACE(INDEX(GroupVertices[Group], MATCH(Vertices[[#This Row],[Vertex]],GroupVertices[Vertex],0)),1,1,"")</f>
        <v>1</v>
      </c>
      <c r="AE308" s="2"/>
      <c r="AI308" s="3"/>
    </row>
    <row r="309" spans="1:35" x14ac:dyDescent="0.25">
      <c r="A309" s="1" t="s">
        <v>481</v>
      </c>
      <c r="D309">
        <v>1.7741935483870968</v>
      </c>
      <c r="G309" s="51"/>
      <c r="M309">
        <v>8943.5625</v>
      </c>
      <c r="N309">
        <v>7604.7236328125</v>
      </c>
      <c r="R309" s="49">
        <v>2</v>
      </c>
      <c r="U309" s="50">
        <v>0</v>
      </c>
      <c r="V309" s="50">
        <v>1.139E-3</v>
      </c>
      <c r="W309" s="50">
        <v>9.2999999999999997E-5</v>
      </c>
      <c r="X309" s="50">
        <v>0.71472599999999997</v>
      </c>
      <c r="Y309" s="50">
        <v>1</v>
      </c>
      <c r="AA309" s="3">
        <v>309</v>
      </c>
      <c r="AD309" s="93" t="str">
        <f>REPLACE(INDEX(GroupVertices[Group], MATCH(Vertices[[#This Row],[Vertex]],GroupVertices[Vertex],0)),1,1,"")</f>
        <v>1</v>
      </c>
      <c r="AE309" s="2"/>
      <c r="AI309" s="3"/>
    </row>
    <row r="310" spans="1:35" x14ac:dyDescent="0.25">
      <c r="A310" s="1" t="s">
        <v>482</v>
      </c>
      <c r="D310">
        <v>1.5</v>
      </c>
      <c r="G310" s="51"/>
      <c r="M310">
        <v>7456.5595703125</v>
      </c>
      <c r="N310">
        <v>2536.510986328125</v>
      </c>
      <c r="R310" s="49">
        <v>1</v>
      </c>
      <c r="U310" s="50">
        <v>0</v>
      </c>
      <c r="V310" s="50">
        <v>1</v>
      </c>
      <c r="W310" s="50">
        <v>0</v>
      </c>
      <c r="X310" s="50">
        <v>0.99999800000000005</v>
      </c>
      <c r="Y310" s="50">
        <v>0</v>
      </c>
      <c r="AA310" s="3">
        <v>310</v>
      </c>
      <c r="AD310" s="93" t="str">
        <f>REPLACE(INDEX(GroupVertices[Group], MATCH(Vertices[[#This Row],[Vertex]],GroupVertices[Vertex],0)),1,1,"")</f>
        <v>31</v>
      </c>
      <c r="AE310" s="2"/>
      <c r="AI310" s="3"/>
    </row>
    <row r="311" spans="1:35" x14ac:dyDescent="0.25">
      <c r="A311" s="1" t="s">
        <v>483</v>
      </c>
      <c r="D311">
        <v>1.5</v>
      </c>
      <c r="G311" s="51"/>
      <c r="M311">
        <v>7456.5595703125</v>
      </c>
      <c r="N311">
        <v>2757.0771484375</v>
      </c>
      <c r="R311" s="49">
        <v>1</v>
      </c>
      <c r="U311" s="50">
        <v>0</v>
      </c>
      <c r="V311" s="50">
        <v>1</v>
      </c>
      <c r="W311" s="50">
        <v>0</v>
      </c>
      <c r="X311" s="50">
        <v>0.99999800000000005</v>
      </c>
      <c r="Y311" s="50">
        <v>0</v>
      </c>
      <c r="AA311" s="3">
        <v>311</v>
      </c>
      <c r="AD311" s="93" t="str">
        <f>REPLACE(INDEX(GroupVertices[Group], MATCH(Vertices[[#This Row],[Vertex]],GroupVertices[Vertex],0)),1,1,"")</f>
        <v>31</v>
      </c>
      <c r="AE311" s="2"/>
      <c r="AI311" s="3"/>
    </row>
    <row r="312" spans="1:35" x14ac:dyDescent="0.25">
      <c r="A312" s="1" t="s">
        <v>484</v>
      </c>
      <c r="D312">
        <v>1.5</v>
      </c>
      <c r="G312" s="51"/>
      <c r="M312">
        <v>319.54617309570313</v>
      </c>
      <c r="N312">
        <v>7212.72998046875</v>
      </c>
      <c r="R312" s="49">
        <v>1</v>
      </c>
      <c r="U312" s="50">
        <v>0</v>
      </c>
      <c r="V312" s="50">
        <v>9.2599999999999996E-4</v>
      </c>
      <c r="W312" s="50">
        <v>3.9999999999999998E-6</v>
      </c>
      <c r="X312" s="50">
        <v>0.368282</v>
      </c>
      <c r="Y312" s="50">
        <v>0</v>
      </c>
      <c r="AA312" s="3">
        <v>312</v>
      </c>
      <c r="AD312" s="93" t="str">
        <f>REPLACE(INDEX(GroupVertices[Group], MATCH(Vertices[[#This Row],[Vertex]],GroupVertices[Vertex],0)),1,1,"")</f>
        <v>1</v>
      </c>
      <c r="AE312" s="2"/>
      <c r="AI312" s="3"/>
    </row>
    <row r="313" spans="1:35" x14ac:dyDescent="0.25">
      <c r="A313" s="1" t="s">
        <v>485</v>
      </c>
      <c r="D313">
        <v>1.5</v>
      </c>
      <c r="G313" s="51"/>
      <c r="M313">
        <v>8091.1005859375</v>
      </c>
      <c r="N313">
        <v>8524.2421875</v>
      </c>
      <c r="R313" s="49">
        <v>1</v>
      </c>
      <c r="U313" s="50">
        <v>0</v>
      </c>
      <c r="V313" s="50">
        <v>1.0449999999999999E-3</v>
      </c>
      <c r="W313" s="50">
        <v>2.0000000000000002E-5</v>
      </c>
      <c r="X313" s="50">
        <v>0.45863900000000002</v>
      </c>
      <c r="Y313" s="50">
        <v>0</v>
      </c>
      <c r="AA313" s="3">
        <v>313</v>
      </c>
      <c r="AD313" s="93" t="str">
        <f>REPLACE(INDEX(GroupVertices[Group], MATCH(Vertices[[#This Row],[Vertex]],GroupVertices[Vertex],0)),1,1,"")</f>
        <v>1</v>
      </c>
      <c r="AE313" s="2"/>
      <c r="AI313" s="3"/>
    </row>
    <row r="314" spans="1:35" x14ac:dyDescent="0.25">
      <c r="A314" s="1" t="s">
        <v>486</v>
      </c>
      <c r="D314">
        <v>1.5</v>
      </c>
      <c r="G314" s="51"/>
      <c r="M314">
        <v>9401.3369140625</v>
      </c>
      <c r="N314">
        <v>2536.510986328125</v>
      </c>
      <c r="R314" s="49">
        <v>1</v>
      </c>
      <c r="U314" s="50">
        <v>0</v>
      </c>
      <c r="V314" s="50">
        <v>1</v>
      </c>
      <c r="W314" s="50">
        <v>0</v>
      </c>
      <c r="X314" s="50">
        <v>0.99999800000000005</v>
      </c>
      <c r="Y314" s="50">
        <v>0</v>
      </c>
      <c r="AA314" s="3">
        <v>314</v>
      </c>
      <c r="AD314" s="93" t="str">
        <f>REPLACE(INDEX(GroupVertices[Group], MATCH(Vertices[[#This Row],[Vertex]],GroupVertices[Vertex],0)),1,1,"")</f>
        <v>29</v>
      </c>
      <c r="AE314" s="2"/>
      <c r="AI314" s="3"/>
    </row>
    <row r="315" spans="1:35" x14ac:dyDescent="0.25">
      <c r="A315" s="1" t="s">
        <v>487</v>
      </c>
      <c r="D315">
        <v>1.5</v>
      </c>
      <c r="G315" s="51"/>
      <c r="M315">
        <v>9401.3369140625</v>
      </c>
      <c r="N315">
        <v>2757.0771484375</v>
      </c>
      <c r="R315" s="49">
        <v>1</v>
      </c>
      <c r="U315" s="50">
        <v>0</v>
      </c>
      <c r="V315" s="50">
        <v>1</v>
      </c>
      <c r="W315" s="50">
        <v>0</v>
      </c>
      <c r="X315" s="50">
        <v>0.99999800000000005</v>
      </c>
      <c r="Y315" s="50">
        <v>0</v>
      </c>
      <c r="AA315" s="3">
        <v>315</v>
      </c>
      <c r="AD315" s="93" t="str">
        <f>REPLACE(INDEX(GroupVertices[Group], MATCH(Vertices[[#This Row],[Vertex]],GroupVertices[Vertex],0)),1,1,"")</f>
        <v>29</v>
      </c>
      <c r="AE315" s="2"/>
      <c r="AI315" s="3"/>
    </row>
    <row r="316" spans="1:35" x14ac:dyDescent="0.25">
      <c r="A316" s="1" t="s">
        <v>488</v>
      </c>
      <c r="D316">
        <v>1.5</v>
      </c>
      <c r="G316" s="51"/>
      <c r="M316">
        <v>3220.583251953125</v>
      </c>
      <c r="N316">
        <v>9742.6025390625</v>
      </c>
      <c r="R316" s="49">
        <v>1</v>
      </c>
      <c r="U316" s="50">
        <v>0</v>
      </c>
      <c r="V316" s="50">
        <v>1.116E-3</v>
      </c>
      <c r="W316" s="50">
        <v>3.5799999999999997E-4</v>
      </c>
      <c r="X316" s="50">
        <v>0.50497700000000001</v>
      </c>
      <c r="Y316" s="50">
        <v>0</v>
      </c>
      <c r="AA316" s="3">
        <v>316</v>
      </c>
      <c r="AD316" s="93" t="str">
        <f>REPLACE(INDEX(GroupVertices[Group], MATCH(Vertices[[#This Row],[Vertex]],GroupVertices[Vertex],0)),1,1,"")</f>
        <v>1</v>
      </c>
      <c r="AE316" s="2"/>
      <c r="AI316" s="3"/>
    </row>
    <row r="317" spans="1:35" x14ac:dyDescent="0.25">
      <c r="A317" s="1" t="s">
        <v>489</v>
      </c>
      <c r="D317">
        <v>1.5</v>
      </c>
      <c r="G317" s="51"/>
      <c r="M317">
        <v>3186.41845703125</v>
      </c>
      <c r="N317">
        <v>5968.8818359375</v>
      </c>
      <c r="R317" s="49">
        <v>1</v>
      </c>
      <c r="U317" s="50">
        <v>0</v>
      </c>
      <c r="V317" s="50">
        <v>1.1379999999999999E-3</v>
      </c>
      <c r="W317" s="50">
        <v>7.8999999999999996E-5</v>
      </c>
      <c r="X317" s="50">
        <v>0.410968</v>
      </c>
      <c r="Y317" s="50">
        <v>0</v>
      </c>
      <c r="AA317" s="3">
        <v>317</v>
      </c>
      <c r="AD317" s="93" t="str">
        <f>REPLACE(INDEX(GroupVertices[Group], MATCH(Vertices[[#This Row],[Vertex]],GroupVertices[Vertex],0)),1,1,"")</f>
        <v>1</v>
      </c>
      <c r="AE317" s="2"/>
      <c r="AI317" s="3"/>
    </row>
    <row r="318" spans="1:35" x14ac:dyDescent="0.25">
      <c r="A318" s="1" t="s">
        <v>490</v>
      </c>
      <c r="D318">
        <v>1.5</v>
      </c>
      <c r="G318" s="51"/>
      <c r="M318">
        <v>3092.667724609375</v>
      </c>
      <c r="N318">
        <v>4436.7177734375</v>
      </c>
      <c r="R318" s="49">
        <v>1</v>
      </c>
      <c r="U318" s="50">
        <v>0</v>
      </c>
      <c r="V318" s="50">
        <v>9.0909000000000004E-2</v>
      </c>
      <c r="W318" s="50">
        <v>0</v>
      </c>
      <c r="X318" s="50">
        <v>0.58687400000000001</v>
      </c>
      <c r="Y318" s="50">
        <v>0</v>
      </c>
      <c r="AA318" s="3">
        <v>318</v>
      </c>
      <c r="AD318" s="93" t="str">
        <f>REPLACE(INDEX(GroupVertices[Group], MATCH(Vertices[[#This Row],[Vertex]],GroupVertices[Vertex],0)),1,1,"")</f>
        <v>5</v>
      </c>
      <c r="AE318" s="2"/>
      <c r="AI318" s="3"/>
    </row>
    <row r="319" spans="1:35" x14ac:dyDescent="0.25">
      <c r="A319" s="1" t="s">
        <v>491</v>
      </c>
      <c r="D319">
        <v>1.5</v>
      </c>
      <c r="G319" s="51"/>
      <c r="M319">
        <v>3519.572021484375</v>
      </c>
      <c r="N319">
        <v>705.811767578125</v>
      </c>
      <c r="R319" s="49">
        <v>1</v>
      </c>
      <c r="U319" s="50">
        <v>0</v>
      </c>
      <c r="V319" s="50">
        <v>0.33333299999999999</v>
      </c>
      <c r="W319" s="50">
        <v>0</v>
      </c>
      <c r="X319" s="50">
        <v>0.77026899999999998</v>
      </c>
      <c r="Y319" s="50">
        <v>0</v>
      </c>
      <c r="AA319" s="3">
        <v>319</v>
      </c>
      <c r="AD319" s="93" t="str">
        <f>REPLACE(INDEX(GroupVertices[Group], MATCH(Vertices[[#This Row],[Vertex]],GroupVertices[Vertex],0)),1,1,"")</f>
        <v>19</v>
      </c>
      <c r="AE319" s="2"/>
      <c r="AI319" s="3"/>
    </row>
    <row r="320" spans="1:35" x14ac:dyDescent="0.25">
      <c r="A320" s="1" t="s">
        <v>492</v>
      </c>
      <c r="D320">
        <v>1.5</v>
      </c>
      <c r="G320" s="51"/>
      <c r="M320">
        <v>9353.9033203125</v>
      </c>
      <c r="N320">
        <v>272.0316162109375</v>
      </c>
      <c r="R320" s="49">
        <v>1</v>
      </c>
      <c r="U320" s="50">
        <v>0</v>
      </c>
      <c r="V320" s="50">
        <v>1</v>
      </c>
      <c r="W320" s="50">
        <v>0</v>
      </c>
      <c r="X320" s="50">
        <v>0.99999800000000005</v>
      </c>
      <c r="Y320" s="50">
        <v>0</v>
      </c>
      <c r="AA320" s="3">
        <v>320</v>
      </c>
      <c r="AD320" s="93" t="str">
        <f>REPLACE(INDEX(GroupVertices[Group], MATCH(Vertices[[#This Row],[Vertex]],GroupVertices[Vertex],0)),1,1,"")</f>
        <v>36</v>
      </c>
      <c r="AE320" s="2"/>
      <c r="AI320" s="3"/>
    </row>
    <row r="321" spans="1:35" x14ac:dyDescent="0.25">
      <c r="A321" s="1" t="s">
        <v>493</v>
      </c>
      <c r="D321">
        <v>1.5</v>
      </c>
      <c r="G321" s="51"/>
      <c r="M321">
        <v>9353.9033203125</v>
      </c>
      <c r="N321">
        <v>463.18896484375</v>
      </c>
      <c r="R321" s="49">
        <v>1</v>
      </c>
      <c r="U321" s="50">
        <v>0</v>
      </c>
      <c r="V321" s="50">
        <v>1</v>
      </c>
      <c r="W321" s="50">
        <v>0</v>
      </c>
      <c r="X321" s="50">
        <v>0.99999800000000005</v>
      </c>
      <c r="Y321" s="50">
        <v>0</v>
      </c>
      <c r="AA321" s="3">
        <v>321</v>
      </c>
      <c r="AD321" s="93" t="str">
        <f>REPLACE(INDEX(GroupVertices[Group], MATCH(Vertices[[#This Row],[Vertex]],GroupVertices[Vertex],0)),1,1,"")</f>
        <v>36</v>
      </c>
      <c r="AE321" s="2"/>
      <c r="AI321" s="3"/>
    </row>
    <row r="322" spans="1:35" x14ac:dyDescent="0.25">
      <c r="A322" s="1" t="s">
        <v>494</v>
      </c>
      <c r="D322">
        <v>1.5</v>
      </c>
      <c r="G322" s="51"/>
      <c r="M322">
        <v>8291.390625</v>
      </c>
      <c r="N322">
        <v>834.475341796875</v>
      </c>
      <c r="R322" s="49">
        <v>1</v>
      </c>
      <c r="U322" s="50">
        <v>0</v>
      </c>
      <c r="V322" s="50">
        <v>1</v>
      </c>
      <c r="W322" s="50">
        <v>0</v>
      </c>
      <c r="X322" s="50">
        <v>0.99999800000000005</v>
      </c>
      <c r="Y322" s="50">
        <v>0</v>
      </c>
      <c r="AA322" s="3">
        <v>322</v>
      </c>
      <c r="AD322" s="93" t="str">
        <f>REPLACE(INDEX(GroupVertices[Group], MATCH(Vertices[[#This Row],[Vertex]],GroupVertices[Vertex],0)),1,1,"")</f>
        <v>37</v>
      </c>
      <c r="AE322" s="2"/>
      <c r="AI322" s="3"/>
    </row>
    <row r="323" spans="1:35" x14ac:dyDescent="0.25">
      <c r="A323" s="1" t="s">
        <v>495</v>
      </c>
      <c r="D323">
        <v>1.5</v>
      </c>
      <c r="G323" s="51"/>
      <c r="M323">
        <v>8291.390625</v>
      </c>
      <c r="N323">
        <v>1032.9849853515625</v>
      </c>
      <c r="R323" s="49">
        <v>1</v>
      </c>
      <c r="U323" s="50">
        <v>0</v>
      </c>
      <c r="V323" s="50">
        <v>1</v>
      </c>
      <c r="W323" s="50">
        <v>0</v>
      </c>
      <c r="X323" s="50">
        <v>0.99999800000000005</v>
      </c>
      <c r="Y323" s="50">
        <v>0</v>
      </c>
      <c r="AA323" s="3">
        <v>323</v>
      </c>
      <c r="AD323" s="93" t="str">
        <f>REPLACE(INDEX(GroupVertices[Group], MATCH(Vertices[[#This Row],[Vertex]],GroupVertices[Vertex],0)),1,1,"")</f>
        <v>37</v>
      </c>
      <c r="AE323" s="2"/>
      <c r="AI323" s="3"/>
    </row>
    <row r="324" spans="1:35" x14ac:dyDescent="0.25">
      <c r="G324" s="51"/>
      <c r="R324" s="49"/>
      <c r="U324" s="50"/>
      <c r="V324" s="50"/>
      <c r="W324" s="50"/>
      <c r="X324" s="50"/>
      <c r="Y324" s="50"/>
      <c r="AA324" s="3">
        <v>324</v>
      </c>
      <c r="AD324" s="93" t="e">
        <f>REPLACE(INDEX(GroupVertices[Group], MATCH(Vertices[[#This Row],[Vertex]],GroupVertices[Vertex],0)),1,1,"")</f>
        <v>#N/A</v>
      </c>
      <c r="AE324" s="2"/>
      <c r="AI324" s="3"/>
    </row>
    <row r="325" spans="1:35" x14ac:dyDescent="0.25">
      <c r="G325" s="51"/>
      <c r="R325" s="49"/>
      <c r="U325" s="50"/>
      <c r="V325" s="50"/>
      <c r="W325" s="50"/>
      <c r="X325" s="50"/>
      <c r="Y325" s="50"/>
      <c r="AA325" s="3">
        <v>325</v>
      </c>
      <c r="AD325" s="93" t="e">
        <f>REPLACE(INDEX(GroupVertices[Group], MATCH(Vertices[[#This Row],[Vertex]],GroupVertices[Vertex],0)),1,1,"")</f>
        <v>#N/A</v>
      </c>
      <c r="AE325" s="2"/>
      <c r="AI325" s="3"/>
    </row>
    <row r="326" spans="1:35" x14ac:dyDescent="0.25">
      <c r="G326" s="51"/>
      <c r="R326" s="49"/>
      <c r="U326" s="50"/>
      <c r="V326" s="50"/>
      <c r="W326" s="50"/>
      <c r="X326" s="50"/>
      <c r="Y326" s="50"/>
      <c r="AA326" s="3">
        <v>326</v>
      </c>
      <c r="AD326" s="93" t="e">
        <f>REPLACE(INDEX(GroupVertices[Group], MATCH(Vertices[[#This Row],[Vertex]],GroupVertices[Vertex],0)),1,1,"")</f>
        <v>#N/A</v>
      </c>
      <c r="AE326" s="2"/>
      <c r="AI326" s="3"/>
    </row>
    <row r="327" spans="1:35" x14ac:dyDescent="0.25">
      <c r="G327" s="51"/>
      <c r="R327" s="49"/>
      <c r="U327" s="50"/>
      <c r="V327" s="50"/>
      <c r="W327" s="50"/>
      <c r="X327" s="50"/>
      <c r="Y327" s="50"/>
      <c r="AA327" s="3">
        <v>327</v>
      </c>
      <c r="AD327" s="93" t="e">
        <f>REPLACE(INDEX(GroupVertices[Group], MATCH(Vertices[[#This Row],[Vertex]],GroupVertices[Vertex],0)),1,1,"")</f>
        <v>#N/A</v>
      </c>
      <c r="AE327" s="2"/>
      <c r="AI327" s="3"/>
    </row>
    <row r="328" spans="1:35" x14ac:dyDescent="0.25">
      <c r="G328" s="51"/>
      <c r="R328" s="49"/>
      <c r="U328" s="50"/>
      <c r="V328" s="50"/>
      <c r="W328" s="50"/>
      <c r="X328" s="50"/>
      <c r="Y328" s="50"/>
      <c r="AA328" s="3">
        <v>328</v>
      </c>
      <c r="AD328" s="93" t="e">
        <f>REPLACE(INDEX(GroupVertices[Group], MATCH(Vertices[[#This Row],[Vertex]],GroupVertices[Vertex],0)),1,1,"")</f>
        <v>#N/A</v>
      </c>
      <c r="AE328" s="2"/>
      <c r="AI328" s="3"/>
    </row>
    <row r="329" spans="1:35" x14ac:dyDescent="0.25">
      <c r="G329" s="51"/>
      <c r="R329" s="49"/>
      <c r="U329" s="50"/>
      <c r="V329" s="50"/>
      <c r="W329" s="50"/>
      <c r="X329" s="50"/>
      <c r="Y329" s="50"/>
      <c r="AA329" s="3">
        <v>329</v>
      </c>
      <c r="AD329" s="93" t="e">
        <f>REPLACE(INDEX(GroupVertices[Group], MATCH(Vertices[[#This Row],[Vertex]],GroupVertices[Vertex],0)),1,1,"")</f>
        <v>#N/A</v>
      </c>
      <c r="AE329" s="2"/>
      <c r="AI329" s="3"/>
    </row>
    <row r="330" spans="1:35" x14ac:dyDescent="0.25">
      <c r="G330" s="51"/>
      <c r="R330" s="49"/>
      <c r="U330" s="50"/>
      <c r="V330" s="50"/>
      <c r="W330" s="50"/>
      <c r="X330" s="50"/>
      <c r="Y330" s="50"/>
      <c r="AA330" s="3">
        <v>330</v>
      </c>
      <c r="AD330" s="93" t="e">
        <f>REPLACE(INDEX(GroupVertices[Group], MATCH(Vertices[[#This Row],[Vertex]],GroupVertices[Vertex],0)),1,1,"")</f>
        <v>#N/A</v>
      </c>
      <c r="AE330" s="2"/>
      <c r="AI330" s="3"/>
    </row>
    <row r="331" spans="1:35" x14ac:dyDescent="0.25">
      <c r="G331" s="51"/>
      <c r="R331" s="49"/>
      <c r="U331" s="50"/>
      <c r="V331" s="50"/>
      <c r="W331" s="50"/>
      <c r="X331" s="50"/>
      <c r="Y331" s="50"/>
      <c r="AA331" s="3">
        <v>331</v>
      </c>
      <c r="AD331" s="93" t="e">
        <f>REPLACE(INDEX(GroupVertices[Group], MATCH(Vertices[[#This Row],[Vertex]],GroupVertices[Vertex],0)),1,1,"")</f>
        <v>#N/A</v>
      </c>
      <c r="AE331" s="2"/>
      <c r="AI331" s="3"/>
    </row>
    <row r="332" spans="1:35" x14ac:dyDescent="0.25">
      <c r="G332" s="51"/>
      <c r="R332" s="49"/>
      <c r="U332" s="50"/>
      <c r="V332" s="50"/>
      <c r="W332" s="50"/>
      <c r="X332" s="50"/>
      <c r="Y332" s="50"/>
      <c r="AA332" s="3">
        <v>332</v>
      </c>
      <c r="AD332" s="93" t="e">
        <f>REPLACE(INDEX(GroupVertices[Group], MATCH(Vertices[[#This Row],[Vertex]],GroupVertices[Vertex],0)),1,1,"")</f>
        <v>#N/A</v>
      </c>
      <c r="AE332" s="2"/>
      <c r="AI332" s="3"/>
    </row>
    <row r="333" spans="1:35" x14ac:dyDescent="0.25">
      <c r="G333" s="51"/>
      <c r="R333" s="49"/>
      <c r="U333" s="50"/>
      <c r="V333" s="50"/>
      <c r="W333" s="50"/>
      <c r="X333" s="50"/>
      <c r="Y333" s="50"/>
      <c r="AA333" s="3">
        <v>333</v>
      </c>
      <c r="AD333" s="93" t="e">
        <f>REPLACE(INDEX(GroupVertices[Group], MATCH(Vertices[[#This Row],[Vertex]],GroupVertices[Vertex],0)),1,1,"")</f>
        <v>#N/A</v>
      </c>
      <c r="AE333" s="2"/>
      <c r="AI333" s="3"/>
    </row>
    <row r="334" spans="1:35" x14ac:dyDescent="0.25">
      <c r="G334" s="51"/>
      <c r="R334" s="49"/>
      <c r="U334" s="50"/>
      <c r="V334" s="50"/>
      <c r="W334" s="50"/>
      <c r="X334" s="50"/>
      <c r="Y334" s="50"/>
      <c r="AA334" s="3">
        <v>334</v>
      </c>
      <c r="AD334" s="93" t="e">
        <f>REPLACE(INDEX(GroupVertices[Group], MATCH(Vertices[[#This Row],[Vertex]],GroupVertices[Vertex],0)),1,1,"")</f>
        <v>#N/A</v>
      </c>
      <c r="AE334" s="2"/>
      <c r="AI334" s="3"/>
    </row>
    <row r="335" spans="1:35" x14ac:dyDescent="0.25">
      <c r="G335" s="51"/>
      <c r="R335" s="49"/>
      <c r="U335" s="50"/>
      <c r="V335" s="50"/>
      <c r="W335" s="50"/>
      <c r="X335" s="50"/>
      <c r="Y335" s="50"/>
      <c r="AA335" s="3">
        <v>335</v>
      </c>
      <c r="AD335" s="93" t="e">
        <f>REPLACE(INDEX(GroupVertices[Group], MATCH(Vertices[[#This Row],[Vertex]],GroupVertices[Vertex],0)),1,1,"")</f>
        <v>#N/A</v>
      </c>
      <c r="AE335" s="2"/>
      <c r="AI335" s="3"/>
    </row>
    <row r="336" spans="1:35" x14ac:dyDescent="0.25">
      <c r="G336" s="51"/>
      <c r="R336" s="49"/>
      <c r="U336" s="50"/>
      <c r="V336" s="50"/>
      <c r="W336" s="50"/>
      <c r="X336" s="50"/>
      <c r="Y336" s="50"/>
      <c r="AA336" s="3">
        <v>336</v>
      </c>
      <c r="AD336" s="93" t="e">
        <f>REPLACE(INDEX(GroupVertices[Group], MATCH(Vertices[[#This Row],[Vertex]],GroupVertices[Vertex],0)),1,1,"")</f>
        <v>#N/A</v>
      </c>
      <c r="AE336" s="2"/>
      <c r="AI336" s="3"/>
    </row>
    <row r="337" spans="7:35" x14ac:dyDescent="0.25">
      <c r="G337" s="51"/>
      <c r="R337" s="49"/>
      <c r="U337" s="50"/>
      <c r="V337" s="50"/>
      <c r="W337" s="50"/>
      <c r="X337" s="50"/>
      <c r="Y337" s="50"/>
      <c r="AA337" s="3">
        <v>337</v>
      </c>
      <c r="AD337" s="93" t="e">
        <f>REPLACE(INDEX(GroupVertices[Group], MATCH(Vertices[[#This Row],[Vertex]],GroupVertices[Vertex],0)),1,1,"")</f>
        <v>#N/A</v>
      </c>
      <c r="AE337" s="2"/>
      <c r="AI337" s="3"/>
    </row>
    <row r="338" spans="7:35" x14ac:dyDescent="0.25">
      <c r="G338" s="51"/>
      <c r="R338" s="49"/>
      <c r="U338" s="50"/>
      <c r="V338" s="50"/>
      <c r="W338" s="50"/>
      <c r="X338" s="50"/>
      <c r="Y338" s="50"/>
      <c r="AA338" s="3">
        <v>338</v>
      </c>
      <c r="AD338" s="93" t="e">
        <f>REPLACE(INDEX(GroupVertices[Group], MATCH(Vertices[[#This Row],[Vertex]],GroupVertices[Vertex],0)),1,1,"")</f>
        <v>#N/A</v>
      </c>
      <c r="AE338" s="2"/>
      <c r="AI338" s="3"/>
    </row>
    <row r="339" spans="7:35" x14ac:dyDescent="0.25">
      <c r="G339" s="51"/>
      <c r="R339" s="49"/>
      <c r="U339" s="50"/>
      <c r="V339" s="50"/>
      <c r="W339" s="50"/>
      <c r="X339" s="50"/>
      <c r="Y339" s="50"/>
      <c r="AA339" s="3">
        <v>339</v>
      </c>
      <c r="AD339" s="93" t="e">
        <f>REPLACE(INDEX(GroupVertices[Group], MATCH(Vertices[[#This Row],[Vertex]],GroupVertices[Vertex],0)),1,1,"")</f>
        <v>#N/A</v>
      </c>
      <c r="AE339" s="2"/>
      <c r="AI339" s="3"/>
    </row>
    <row r="340" spans="7:35" x14ac:dyDescent="0.25">
      <c r="G340" s="51"/>
      <c r="R340" s="49"/>
      <c r="U340" s="50"/>
      <c r="V340" s="50"/>
      <c r="W340" s="50"/>
      <c r="X340" s="50"/>
      <c r="Y340" s="50"/>
      <c r="AA340" s="3">
        <v>340</v>
      </c>
      <c r="AD340" s="93" t="e">
        <f>REPLACE(INDEX(GroupVertices[Group], MATCH(Vertices[[#This Row],[Vertex]],GroupVertices[Vertex],0)),1,1,"")</f>
        <v>#N/A</v>
      </c>
      <c r="AE340" s="2"/>
      <c r="AI340" s="3"/>
    </row>
    <row r="341" spans="7:35" x14ac:dyDescent="0.25">
      <c r="G341" s="51"/>
      <c r="R341" s="49"/>
      <c r="U341" s="50"/>
      <c r="V341" s="50"/>
      <c r="W341" s="50"/>
      <c r="X341" s="50"/>
      <c r="Y341" s="50"/>
      <c r="AA341" s="3">
        <v>341</v>
      </c>
      <c r="AD341" s="93" t="e">
        <f>REPLACE(INDEX(GroupVertices[Group], MATCH(Vertices[[#This Row],[Vertex]],GroupVertices[Vertex],0)),1,1,"")</f>
        <v>#N/A</v>
      </c>
      <c r="AE341" s="2"/>
      <c r="AI341" s="3"/>
    </row>
    <row r="342" spans="7:35" x14ac:dyDescent="0.25">
      <c r="G342" s="51"/>
      <c r="R342" s="49"/>
      <c r="U342" s="50"/>
      <c r="V342" s="50"/>
      <c r="W342" s="50"/>
      <c r="X342" s="50"/>
      <c r="Y342" s="50"/>
      <c r="AA342" s="3">
        <v>342</v>
      </c>
      <c r="AD342" s="93" t="e">
        <f>REPLACE(INDEX(GroupVertices[Group], MATCH(Vertices[[#This Row],[Vertex]],GroupVertices[Vertex],0)),1,1,"")</f>
        <v>#N/A</v>
      </c>
      <c r="AE342" s="2"/>
      <c r="AI342" s="3"/>
    </row>
    <row r="343" spans="7:35" x14ac:dyDescent="0.25">
      <c r="G343" s="51"/>
      <c r="R343" s="49"/>
      <c r="U343" s="50"/>
      <c r="V343" s="50"/>
      <c r="W343" s="50"/>
      <c r="X343" s="50"/>
      <c r="Y343" s="50"/>
      <c r="AA343" s="3">
        <v>343</v>
      </c>
      <c r="AD343" s="93" t="e">
        <f>REPLACE(INDEX(GroupVertices[Group], MATCH(Vertices[[#This Row],[Vertex]],GroupVertices[Vertex],0)),1,1,"")</f>
        <v>#N/A</v>
      </c>
      <c r="AE343" s="2"/>
      <c r="AI343" s="3"/>
    </row>
    <row r="344" spans="7:35" x14ac:dyDescent="0.25">
      <c r="G344" s="51"/>
      <c r="R344" s="49"/>
      <c r="U344" s="50"/>
      <c r="V344" s="50"/>
      <c r="W344" s="50"/>
      <c r="X344" s="50"/>
      <c r="Y344" s="50"/>
      <c r="AA344" s="3">
        <v>344</v>
      </c>
      <c r="AD344" s="93" t="e">
        <f>REPLACE(INDEX(GroupVertices[Group], MATCH(Vertices[[#This Row],[Vertex]],GroupVertices[Vertex],0)),1,1,"")</f>
        <v>#N/A</v>
      </c>
      <c r="AE344" s="2"/>
      <c r="AI344" s="3"/>
    </row>
    <row r="345" spans="7:35" x14ac:dyDescent="0.25">
      <c r="G345" s="51"/>
      <c r="R345" s="49"/>
      <c r="U345" s="50"/>
      <c r="V345" s="50"/>
      <c r="W345" s="50"/>
      <c r="X345" s="50"/>
      <c r="Y345" s="50"/>
      <c r="AA345" s="3">
        <v>345</v>
      </c>
      <c r="AD345" s="93" t="e">
        <f>REPLACE(INDEX(GroupVertices[Group], MATCH(Vertices[[#This Row],[Vertex]],GroupVertices[Vertex],0)),1,1,"")</f>
        <v>#N/A</v>
      </c>
      <c r="AE345" s="2"/>
      <c r="AI345" s="3"/>
    </row>
    <row r="346" spans="7:35" x14ac:dyDescent="0.25">
      <c r="G346" s="51"/>
      <c r="R346" s="49"/>
      <c r="U346" s="50"/>
      <c r="V346" s="50"/>
      <c r="W346" s="50"/>
      <c r="X346" s="50"/>
      <c r="Y346" s="50"/>
      <c r="AA346" s="3">
        <v>346</v>
      </c>
      <c r="AD346" s="93" t="e">
        <f>REPLACE(INDEX(GroupVertices[Group], MATCH(Vertices[[#This Row],[Vertex]],GroupVertices[Vertex],0)),1,1,"")</f>
        <v>#N/A</v>
      </c>
      <c r="AE346" s="2"/>
      <c r="AI346" s="3"/>
    </row>
    <row r="347" spans="7:35" x14ac:dyDescent="0.25">
      <c r="G347" s="51"/>
      <c r="R347" s="49"/>
      <c r="U347" s="50"/>
      <c r="V347" s="50"/>
      <c r="W347" s="50"/>
      <c r="X347" s="50"/>
      <c r="Y347" s="50"/>
      <c r="AA347" s="3">
        <v>347</v>
      </c>
      <c r="AD347" s="93" t="e">
        <f>REPLACE(INDEX(GroupVertices[Group], MATCH(Vertices[[#This Row],[Vertex]],GroupVertices[Vertex],0)),1,1,"")</f>
        <v>#N/A</v>
      </c>
      <c r="AE347" s="2"/>
      <c r="AI347" s="3"/>
    </row>
    <row r="348" spans="7:35" x14ac:dyDescent="0.25">
      <c r="G348" s="51"/>
      <c r="R348" s="49"/>
      <c r="U348" s="50"/>
      <c r="V348" s="50"/>
      <c r="W348" s="50"/>
      <c r="X348" s="50"/>
      <c r="Y348" s="50"/>
      <c r="AA348" s="3">
        <v>348</v>
      </c>
      <c r="AD348" s="93" t="e">
        <f>REPLACE(INDEX(GroupVertices[Group], MATCH(Vertices[[#This Row],[Vertex]],GroupVertices[Vertex],0)),1,1,"")</f>
        <v>#N/A</v>
      </c>
      <c r="AE348" s="2"/>
      <c r="AI348" s="3"/>
    </row>
    <row r="349" spans="7:35" x14ac:dyDescent="0.25">
      <c r="G349" s="51"/>
      <c r="R349" s="49"/>
      <c r="U349" s="50"/>
      <c r="V349" s="50"/>
      <c r="W349" s="50"/>
      <c r="X349" s="50"/>
      <c r="Y349" s="50"/>
      <c r="AA349" s="3">
        <v>349</v>
      </c>
      <c r="AD349" s="93" t="e">
        <f>REPLACE(INDEX(GroupVertices[Group], MATCH(Vertices[[#This Row],[Vertex]],GroupVertices[Vertex],0)),1,1,"")</f>
        <v>#N/A</v>
      </c>
      <c r="AE349" s="2"/>
      <c r="AI349" s="3"/>
    </row>
    <row r="350" spans="7:35" x14ac:dyDescent="0.25">
      <c r="G350" s="51"/>
      <c r="R350" s="49"/>
      <c r="U350" s="50"/>
      <c r="V350" s="50"/>
      <c r="W350" s="50"/>
      <c r="X350" s="50"/>
      <c r="Y350" s="50"/>
      <c r="AA350" s="3">
        <v>350</v>
      </c>
      <c r="AD350" s="93" t="e">
        <f>REPLACE(INDEX(GroupVertices[Group], MATCH(Vertices[[#This Row],[Vertex]],GroupVertices[Vertex],0)),1,1,"")</f>
        <v>#N/A</v>
      </c>
      <c r="AE350" s="2"/>
      <c r="AI350"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350">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84"/>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2" t="s">
        <v>505</v>
      </c>
      <c r="B3" s="94" t="s">
        <v>562</v>
      </c>
      <c r="C3" s="94" t="s">
        <v>57</v>
      </c>
      <c r="D3" s="87"/>
      <c r="E3" s="86"/>
      <c r="F3" s="88"/>
      <c r="G3" s="89"/>
      <c r="H3" s="89"/>
      <c r="I3" s="90">
        <v>3</v>
      </c>
      <c r="J3" s="91"/>
      <c r="K3" s="49"/>
      <c r="L3" s="49"/>
      <c r="M3" s="49"/>
      <c r="N3" s="49"/>
      <c r="O3" s="49"/>
      <c r="P3" s="50"/>
      <c r="Q3" s="50"/>
      <c r="R3" s="49"/>
      <c r="S3" s="49"/>
      <c r="T3" s="49"/>
      <c r="U3" s="49"/>
      <c r="V3" s="49"/>
      <c r="W3" s="50"/>
      <c r="X3" s="50"/>
    </row>
    <row r="4" spans="1:24" x14ac:dyDescent="0.25">
      <c r="A4" s="109" t="s">
        <v>506</v>
      </c>
      <c r="B4" s="94" t="s">
        <v>563</v>
      </c>
      <c r="C4" s="94" t="s">
        <v>57</v>
      </c>
      <c r="D4" s="110"/>
      <c r="E4" s="12"/>
      <c r="F4" s="112"/>
      <c r="G4" s="12"/>
      <c r="H4" s="12"/>
      <c r="I4" s="113">
        <v>4</v>
      </c>
      <c r="J4" s="111"/>
      <c r="K4" s="114"/>
      <c r="L4" s="114"/>
      <c r="M4" s="114"/>
      <c r="N4" s="114"/>
      <c r="O4" s="114"/>
      <c r="P4" s="115"/>
      <c r="Q4" s="115"/>
      <c r="R4" s="114"/>
      <c r="S4" s="114"/>
      <c r="T4" s="114"/>
      <c r="U4" s="114"/>
      <c r="V4" s="114"/>
      <c r="W4" s="115"/>
      <c r="X4" s="115"/>
    </row>
    <row r="5" spans="1:24" x14ac:dyDescent="0.25">
      <c r="A5" s="109" t="s">
        <v>507</v>
      </c>
      <c r="B5" s="94" t="s">
        <v>564</v>
      </c>
      <c r="C5" s="94" t="s">
        <v>57</v>
      </c>
      <c r="D5" s="110"/>
      <c r="E5" s="12"/>
      <c r="F5" s="112"/>
      <c r="G5" s="12"/>
      <c r="H5" s="12"/>
      <c r="I5" s="113">
        <v>5</v>
      </c>
      <c r="J5" s="111"/>
      <c r="K5" s="114"/>
      <c r="L5" s="114"/>
      <c r="M5" s="114"/>
      <c r="N5" s="114"/>
      <c r="O5" s="114"/>
      <c r="P5" s="115"/>
      <c r="Q5" s="115"/>
      <c r="R5" s="114"/>
      <c r="S5" s="114"/>
      <c r="T5" s="114"/>
      <c r="U5" s="114"/>
      <c r="V5" s="114"/>
      <c r="W5" s="115"/>
      <c r="X5" s="115"/>
    </row>
    <row r="6" spans="1:24" x14ac:dyDescent="0.25">
      <c r="A6" s="109" t="s">
        <v>508</v>
      </c>
      <c r="B6" s="94" t="s">
        <v>565</v>
      </c>
      <c r="C6" s="94" t="s">
        <v>57</v>
      </c>
      <c r="D6" s="110"/>
      <c r="E6" s="12"/>
      <c r="F6" s="112"/>
      <c r="G6" s="12"/>
      <c r="H6" s="12"/>
      <c r="I6" s="113">
        <v>6</v>
      </c>
      <c r="J6" s="111"/>
      <c r="K6" s="114"/>
      <c r="L6" s="114"/>
      <c r="M6" s="114"/>
      <c r="N6" s="114"/>
      <c r="O6" s="114"/>
      <c r="P6" s="115"/>
      <c r="Q6" s="115"/>
      <c r="R6" s="114"/>
      <c r="S6" s="114"/>
      <c r="T6" s="114"/>
      <c r="U6" s="114"/>
      <c r="V6" s="114"/>
      <c r="W6" s="115"/>
      <c r="X6" s="115"/>
    </row>
    <row r="7" spans="1:24" x14ac:dyDescent="0.25">
      <c r="A7" s="109" t="s">
        <v>509</v>
      </c>
      <c r="B7" s="94" t="s">
        <v>566</v>
      </c>
      <c r="C7" s="94" t="s">
        <v>57</v>
      </c>
      <c r="D7" s="110"/>
      <c r="E7" s="12"/>
      <c r="F7" s="112"/>
      <c r="G7" s="12"/>
      <c r="H7" s="12"/>
      <c r="I7" s="113">
        <v>7</v>
      </c>
      <c r="J7" s="111"/>
      <c r="K7" s="114"/>
      <c r="L7" s="114"/>
      <c r="M7" s="114"/>
      <c r="N7" s="114"/>
      <c r="O7" s="114"/>
      <c r="P7" s="115"/>
      <c r="Q7" s="115"/>
      <c r="R7" s="114"/>
      <c r="S7" s="114"/>
      <c r="T7" s="114"/>
      <c r="U7" s="114"/>
      <c r="V7" s="114"/>
      <c r="W7" s="115"/>
      <c r="X7" s="115"/>
    </row>
    <row r="8" spans="1:24" x14ac:dyDescent="0.25">
      <c r="A8" s="109" t="s">
        <v>510</v>
      </c>
      <c r="B8" s="94" t="s">
        <v>567</v>
      </c>
      <c r="C8" s="94" t="s">
        <v>57</v>
      </c>
      <c r="D8" s="110"/>
      <c r="E8" s="12"/>
      <c r="F8" s="112"/>
      <c r="G8" s="12"/>
      <c r="H8" s="12"/>
      <c r="I8" s="113">
        <v>8</v>
      </c>
      <c r="J8" s="111"/>
      <c r="K8" s="114"/>
      <c r="L8" s="114"/>
      <c r="M8" s="114"/>
      <c r="N8" s="114"/>
      <c r="O8" s="114"/>
      <c r="P8" s="115"/>
      <c r="Q8" s="115"/>
      <c r="R8" s="114"/>
      <c r="S8" s="114"/>
      <c r="T8" s="114"/>
      <c r="U8" s="114"/>
      <c r="V8" s="114"/>
      <c r="W8" s="115"/>
      <c r="X8" s="115"/>
    </row>
    <row r="9" spans="1:24" x14ac:dyDescent="0.25">
      <c r="A9" s="109" t="s">
        <v>511</v>
      </c>
      <c r="B9" s="94" t="s">
        <v>568</v>
      </c>
      <c r="C9" s="94" t="s">
        <v>57</v>
      </c>
      <c r="D9" s="110"/>
      <c r="E9" s="12"/>
      <c r="F9" s="112"/>
      <c r="G9" s="12"/>
      <c r="H9" s="12"/>
      <c r="I9" s="113">
        <v>9</v>
      </c>
      <c r="J9" s="111"/>
      <c r="K9" s="114"/>
      <c r="L9" s="114"/>
      <c r="M9" s="114"/>
      <c r="N9" s="114"/>
      <c r="O9" s="114"/>
      <c r="P9" s="115"/>
      <c r="Q9" s="115"/>
      <c r="R9" s="114"/>
      <c r="S9" s="114"/>
      <c r="T9" s="114"/>
      <c r="U9" s="114"/>
      <c r="V9" s="114"/>
      <c r="W9" s="115"/>
      <c r="X9" s="115"/>
    </row>
    <row r="10" spans="1:24" ht="14.25" customHeight="1" x14ac:dyDescent="0.25">
      <c r="A10" s="109" t="s">
        <v>512</v>
      </c>
      <c r="B10" s="94" t="s">
        <v>569</v>
      </c>
      <c r="C10" s="94" t="s">
        <v>57</v>
      </c>
      <c r="D10" s="110"/>
      <c r="E10" s="12"/>
      <c r="F10" s="112"/>
      <c r="G10" s="12"/>
      <c r="H10" s="12"/>
      <c r="I10" s="113">
        <v>10</v>
      </c>
      <c r="J10" s="111"/>
      <c r="K10" s="114"/>
      <c r="L10" s="114"/>
      <c r="M10" s="114"/>
      <c r="N10" s="114"/>
      <c r="O10" s="114"/>
      <c r="P10" s="115"/>
      <c r="Q10" s="115"/>
      <c r="R10" s="114"/>
      <c r="S10" s="114"/>
      <c r="T10" s="114"/>
      <c r="U10" s="114"/>
      <c r="V10" s="114"/>
      <c r="W10" s="115"/>
      <c r="X10" s="115"/>
    </row>
    <row r="11" spans="1:24" x14ac:dyDescent="0.25">
      <c r="A11" s="109" t="s">
        <v>513</v>
      </c>
      <c r="B11" s="94" t="s">
        <v>570</v>
      </c>
      <c r="C11" s="94" t="s">
        <v>57</v>
      </c>
      <c r="D11" s="110"/>
      <c r="E11" s="12"/>
      <c r="F11" s="112"/>
      <c r="G11" s="12"/>
      <c r="H11" s="12"/>
      <c r="I11" s="113">
        <v>11</v>
      </c>
      <c r="J11" s="111"/>
      <c r="K11" s="114"/>
      <c r="L11" s="114"/>
      <c r="M11" s="114"/>
      <c r="N11" s="114"/>
      <c r="O11" s="114"/>
      <c r="P11" s="115"/>
      <c r="Q11" s="115"/>
      <c r="R11" s="114"/>
      <c r="S11" s="114"/>
      <c r="T11" s="114"/>
      <c r="U11" s="114"/>
      <c r="V11" s="114"/>
      <c r="W11" s="115"/>
      <c r="X11" s="115"/>
    </row>
    <row r="12" spans="1:24" x14ac:dyDescent="0.25">
      <c r="A12" s="109" t="s">
        <v>514</v>
      </c>
      <c r="B12" s="94" t="s">
        <v>571</v>
      </c>
      <c r="C12" s="94" t="s">
        <v>57</v>
      </c>
      <c r="D12" s="110"/>
      <c r="E12" s="12"/>
      <c r="F12" s="112"/>
      <c r="G12" s="12"/>
      <c r="H12" s="12"/>
      <c r="I12" s="113">
        <v>12</v>
      </c>
      <c r="J12" s="111"/>
      <c r="K12" s="114"/>
      <c r="L12" s="114"/>
      <c r="M12" s="114"/>
      <c r="N12" s="114"/>
      <c r="O12" s="114"/>
      <c r="P12" s="115"/>
      <c r="Q12" s="115"/>
      <c r="R12" s="114"/>
      <c r="S12" s="114"/>
      <c r="T12" s="114"/>
      <c r="U12" s="114"/>
      <c r="V12" s="114"/>
      <c r="W12" s="115"/>
      <c r="X12" s="115"/>
    </row>
    <row r="13" spans="1:24" x14ac:dyDescent="0.25">
      <c r="A13" s="109" t="s">
        <v>515</v>
      </c>
      <c r="B13" s="94" t="s">
        <v>572</v>
      </c>
      <c r="C13" s="94" t="s">
        <v>57</v>
      </c>
      <c r="D13" s="110"/>
      <c r="E13" s="12"/>
      <c r="F13" s="112"/>
      <c r="G13" s="12"/>
      <c r="H13" s="12"/>
      <c r="I13" s="113">
        <v>13</v>
      </c>
      <c r="J13" s="111"/>
      <c r="K13" s="114"/>
      <c r="L13" s="114"/>
      <c r="M13" s="114"/>
      <c r="N13" s="114"/>
      <c r="O13" s="114"/>
      <c r="P13" s="115"/>
      <c r="Q13" s="115"/>
      <c r="R13" s="114"/>
      <c r="S13" s="114"/>
      <c r="T13" s="114"/>
      <c r="U13" s="114"/>
      <c r="V13" s="114"/>
      <c r="W13" s="115"/>
      <c r="X13" s="115"/>
    </row>
    <row r="14" spans="1:24" x14ac:dyDescent="0.25">
      <c r="A14" s="109" t="s">
        <v>516</v>
      </c>
      <c r="B14" s="94" t="s">
        <v>573</v>
      </c>
      <c r="C14" s="94" t="s">
        <v>57</v>
      </c>
      <c r="D14" s="110"/>
      <c r="E14" s="12"/>
      <c r="F14" s="112"/>
      <c r="G14" s="12"/>
      <c r="H14" s="12"/>
      <c r="I14" s="113">
        <v>14</v>
      </c>
      <c r="J14" s="111"/>
      <c r="K14" s="114"/>
      <c r="L14" s="114"/>
      <c r="M14" s="114"/>
      <c r="N14" s="114"/>
      <c r="O14" s="114"/>
      <c r="P14" s="115"/>
      <c r="Q14" s="115"/>
      <c r="R14" s="114"/>
      <c r="S14" s="114"/>
      <c r="T14" s="114"/>
      <c r="U14" s="114"/>
      <c r="V14" s="114"/>
      <c r="W14" s="115"/>
      <c r="X14" s="115"/>
    </row>
    <row r="15" spans="1:24" x14ac:dyDescent="0.25">
      <c r="A15" s="109" t="s">
        <v>517</v>
      </c>
      <c r="B15" s="94" t="s">
        <v>562</v>
      </c>
      <c r="C15" s="94" t="s">
        <v>60</v>
      </c>
      <c r="D15" s="110"/>
      <c r="E15" s="12"/>
      <c r="F15" s="112"/>
      <c r="G15" s="12"/>
      <c r="H15" s="12"/>
      <c r="I15" s="113">
        <v>15</v>
      </c>
      <c r="J15" s="111"/>
      <c r="K15" s="114"/>
      <c r="L15" s="114"/>
      <c r="M15" s="114"/>
      <c r="N15" s="114"/>
      <c r="O15" s="114"/>
      <c r="P15" s="115"/>
      <c r="Q15" s="115"/>
      <c r="R15" s="114"/>
      <c r="S15" s="114"/>
      <c r="T15" s="114"/>
      <c r="U15" s="114"/>
      <c r="V15" s="114"/>
      <c r="W15" s="115"/>
      <c r="X15" s="115"/>
    </row>
    <row r="16" spans="1:24" x14ac:dyDescent="0.25">
      <c r="A16" s="109" t="s">
        <v>518</v>
      </c>
      <c r="B16" s="94" t="s">
        <v>563</v>
      </c>
      <c r="C16" s="94" t="s">
        <v>60</v>
      </c>
      <c r="D16" s="110"/>
      <c r="E16" s="12"/>
      <c r="F16" s="112"/>
      <c r="G16" s="12"/>
      <c r="H16" s="12"/>
      <c r="I16" s="113">
        <v>16</v>
      </c>
      <c r="J16" s="111"/>
      <c r="K16" s="114"/>
      <c r="L16" s="114"/>
      <c r="M16" s="114"/>
      <c r="N16" s="114"/>
      <c r="O16" s="114"/>
      <c r="P16" s="115"/>
      <c r="Q16" s="115"/>
      <c r="R16" s="114"/>
      <c r="S16" s="114"/>
      <c r="T16" s="114"/>
      <c r="U16" s="114"/>
      <c r="V16" s="114"/>
      <c r="W16" s="115"/>
      <c r="X16" s="115"/>
    </row>
    <row r="17" spans="1:24" x14ac:dyDescent="0.25">
      <c r="A17" s="109" t="s">
        <v>519</v>
      </c>
      <c r="B17" s="94" t="s">
        <v>564</v>
      </c>
      <c r="C17" s="94" t="s">
        <v>60</v>
      </c>
      <c r="D17" s="110"/>
      <c r="E17" s="12"/>
      <c r="F17" s="112"/>
      <c r="G17" s="12"/>
      <c r="H17" s="12"/>
      <c r="I17" s="113">
        <v>17</v>
      </c>
      <c r="J17" s="111"/>
      <c r="K17" s="114"/>
      <c r="L17" s="114"/>
      <c r="M17" s="114"/>
      <c r="N17" s="114"/>
      <c r="O17" s="114"/>
      <c r="P17" s="115"/>
      <c r="Q17" s="115"/>
      <c r="R17" s="114"/>
      <c r="S17" s="114"/>
      <c r="T17" s="114"/>
      <c r="U17" s="114"/>
      <c r="V17" s="114"/>
      <c r="W17" s="115"/>
      <c r="X17" s="115"/>
    </row>
    <row r="18" spans="1:24" x14ac:dyDescent="0.25">
      <c r="A18" s="109" t="s">
        <v>520</v>
      </c>
      <c r="B18" s="94" t="s">
        <v>565</v>
      </c>
      <c r="C18" s="94" t="s">
        <v>60</v>
      </c>
      <c r="D18" s="110"/>
      <c r="E18" s="12"/>
      <c r="F18" s="112"/>
      <c r="G18" s="12"/>
      <c r="H18" s="12"/>
      <c r="I18" s="113">
        <v>18</v>
      </c>
      <c r="J18" s="111"/>
      <c r="K18" s="114"/>
      <c r="L18" s="114"/>
      <c r="M18" s="114"/>
      <c r="N18" s="114"/>
      <c r="O18" s="114"/>
      <c r="P18" s="115"/>
      <c r="Q18" s="115"/>
      <c r="R18" s="114"/>
      <c r="S18" s="114"/>
      <c r="T18" s="114"/>
      <c r="U18" s="114"/>
      <c r="V18" s="114"/>
      <c r="W18" s="115"/>
      <c r="X18" s="115"/>
    </row>
    <row r="19" spans="1:24" x14ac:dyDescent="0.25">
      <c r="A19" s="109" t="s">
        <v>521</v>
      </c>
      <c r="B19" s="94" t="s">
        <v>566</v>
      </c>
      <c r="C19" s="94" t="s">
        <v>60</v>
      </c>
      <c r="D19" s="110"/>
      <c r="E19" s="12"/>
      <c r="F19" s="112"/>
      <c r="G19" s="12"/>
      <c r="H19" s="12"/>
      <c r="I19" s="113">
        <v>19</v>
      </c>
      <c r="J19" s="111"/>
      <c r="K19" s="114"/>
      <c r="L19" s="114"/>
      <c r="M19" s="114"/>
      <c r="N19" s="114"/>
      <c r="O19" s="114"/>
      <c r="P19" s="115"/>
      <c r="Q19" s="115"/>
      <c r="R19" s="114"/>
      <c r="S19" s="114"/>
      <c r="T19" s="114"/>
      <c r="U19" s="114"/>
      <c r="V19" s="114"/>
      <c r="W19" s="115"/>
      <c r="X19" s="115"/>
    </row>
    <row r="20" spans="1:24" x14ac:dyDescent="0.25">
      <c r="A20" s="109" t="s">
        <v>522</v>
      </c>
      <c r="B20" s="94" t="s">
        <v>567</v>
      </c>
      <c r="C20" s="94" t="s">
        <v>60</v>
      </c>
      <c r="D20" s="110"/>
      <c r="E20" s="12"/>
      <c r="F20" s="112"/>
      <c r="G20" s="12"/>
      <c r="H20" s="12"/>
      <c r="I20" s="113">
        <v>20</v>
      </c>
      <c r="J20" s="111"/>
      <c r="K20" s="114"/>
      <c r="L20" s="114"/>
      <c r="M20" s="114"/>
      <c r="N20" s="114"/>
      <c r="O20" s="114"/>
      <c r="P20" s="115"/>
      <c r="Q20" s="115"/>
      <c r="R20" s="114"/>
      <c r="S20" s="114"/>
      <c r="T20" s="114"/>
      <c r="U20" s="114"/>
      <c r="V20" s="114"/>
      <c r="W20" s="115"/>
      <c r="X20" s="115"/>
    </row>
    <row r="21" spans="1:24" x14ac:dyDescent="0.25">
      <c r="A21" s="109" t="s">
        <v>523</v>
      </c>
      <c r="B21" s="94" t="s">
        <v>568</v>
      </c>
      <c r="C21" s="94" t="s">
        <v>60</v>
      </c>
      <c r="D21" s="110"/>
      <c r="E21" s="12"/>
      <c r="F21" s="112"/>
      <c r="G21" s="12"/>
      <c r="H21" s="12"/>
      <c r="I21" s="113">
        <v>21</v>
      </c>
      <c r="J21" s="111"/>
      <c r="K21" s="114"/>
      <c r="L21" s="114"/>
      <c r="M21" s="114"/>
      <c r="N21" s="114"/>
      <c r="O21" s="114"/>
      <c r="P21" s="115"/>
      <c r="Q21" s="115"/>
      <c r="R21" s="114"/>
      <c r="S21" s="114"/>
      <c r="T21" s="114"/>
      <c r="U21" s="114"/>
      <c r="V21" s="114"/>
      <c r="W21" s="115"/>
      <c r="X21" s="115"/>
    </row>
    <row r="22" spans="1:24" x14ac:dyDescent="0.25">
      <c r="A22" s="109" t="s">
        <v>524</v>
      </c>
      <c r="B22" s="94" t="s">
        <v>569</v>
      </c>
      <c r="C22" s="94" t="s">
        <v>60</v>
      </c>
      <c r="D22" s="110"/>
      <c r="E22" s="12"/>
      <c r="F22" s="112"/>
      <c r="G22" s="12"/>
      <c r="H22" s="12"/>
      <c r="I22" s="113">
        <v>22</v>
      </c>
      <c r="J22" s="111"/>
      <c r="K22" s="114"/>
      <c r="L22" s="114"/>
      <c r="M22" s="114"/>
      <c r="N22" s="114"/>
      <c r="O22" s="114"/>
      <c r="P22" s="115"/>
      <c r="Q22" s="115"/>
      <c r="R22" s="114"/>
      <c r="S22" s="114"/>
      <c r="T22" s="114"/>
      <c r="U22" s="114"/>
      <c r="V22" s="114"/>
      <c r="W22" s="115"/>
      <c r="X22" s="115"/>
    </row>
    <row r="23" spans="1:24" x14ac:dyDescent="0.25">
      <c r="A23" s="109" t="s">
        <v>525</v>
      </c>
      <c r="B23" s="94" t="s">
        <v>570</v>
      </c>
      <c r="C23" s="94" t="s">
        <v>60</v>
      </c>
      <c r="D23" s="110"/>
      <c r="E23" s="12"/>
      <c r="F23" s="112"/>
      <c r="G23" s="12"/>
      <c r="H23" s="12"/>
      <c r="I23" s="113">
        <v>23</v>
      </c>
      <c r="J23" s="111"/>
      <c r="K23" s="114"/>
      <c r="L23" s="114"/>
      <c r="M23" s="114"/>
      <c r="N23" s="114"/>
      <c r="O23" s="114"/>
      <c r="P23" s="115"/>
      <c r="Q23" s="115"/>
      <c r="R23" s="114"/>
      <c r="S23" s="114"/>
      <c r="T23" s="114"/>
      <c r="U23" s="114"/>
      <c r="V23" s="114"/>
      <c r="W23" s="115"/>
      <c r="X23" s="115"/>
    </row>
    <row r="24" spans="1:24" x14ac:dyDescent="0.25">
      <c r="A24" s="109" t="s">
        <v>526</v>
      </c>
      <c r="B24" s="94" t="s">
        <v>571</v>
      </c>
      <c r="C24" s="94" t="s">
        <v>60</v>
      </c>
      <c r="D24" s="110"/>
      <c r="E24" s="12"/>
      <c r="F24" s="112"/>
      <c r="G24" s="12"/>
      <c r="H24" s="12"/>
      <c r="I24" s="113">
        <v>24</v>
      </c>
      <c r="J24" s="111"/>
      <c r="K24" s="114"/>
      <c r="L24" s="114"/>
      <c r="M24" s="114"/>
      <c r="N24" s="114"/>
      <c r="O24" s="114"/>
      <c r="P24" s="115"/>
      <c r="Q24" s="115"/>
      <c r="R24" s="114"/>
      <c r="S24" s="114"/>
      <c r="T24" s="114"/>
      <c r="U24" s="114"/>
      <c r="V24" s="114"/>
      <c r="W24" s="115"/>
      <c r="X24" s="115"/>
    </row>
    <row r="25" spans="1:24" x14ac:dyDescent="0.25">
      <c r="A25" s="109" t="s">
        <v>527</v>
      </c>
      <c r="B25" s="94" t="s">
        <v>572</v>
      </c>
      <c r="C25" s="94" t="s">
        <v>60</v>
      </c>
      <c r="D25" s="110"/>
      <c r="E25" s="12"/>
      <c r="F25" s="112"/>
      <c r="G25" s="12"/>
      <c r="H25" s="12"/>
      <c r="I25" s="113">
        <v>25</v>
      </c>
      <c r="J25" s="111"/>
      <c r="K25" s="114"/>
      <c r="L25" s="114"/>
      <c r="M25" s="114"/>
      <c r="N25" s="114"/>
      <c r="O25" s="114"/>
      <c r="P25" s="115"/>
      <c r="Q25" s="115"/>
      <c r="R25" s="114"/>
      <c r="S25" s="114"/>
      <c r="T25" s="114"/>
      <c r="U25" s="114"/>
      <c r="V25" s="114"/>
      <c r="W25" s="115"/>
      <c r="X25" s="115"/>
    </row>
    <row r="26" spans="1:24" x14ac:dyDescent="0.25">
      <c r="A26" s="109" t="s">
        <v>528</v>
      </c>
      <c r="B26" s="94" t="s">
        <v>573</v>
      </c>
      <c r="C26" s="94" t="s">
        <v>60</v>
      </c>
      <c r="D26" s="110"/>
      <c r="E26" s="12"/>
      <c r="F26" s="112"/>
      <c r="G26" s="12"/>
      <c r="H26" s="12"/>
      <c r="I26" s="113">
        <v>26</v>
      </c>
      <c r="J26" s="111"/>
      <c r="K26" s="114"/>
      <c r="L26" s="114"/>
      <c r="M26" s="114"/>
      <c r="N26" s="114"/>
      <c r="O26" s="114"/>
      <c r="P26" s="115"/>
      <c r="Q26" s="115"/>
      <c r="R26" s="114"/>
      <c r="S26" s="114"/>
      <c r="T26" s="114"/>
      <c r="U26" s="114"/>
      <c r="V26" s="114"/>
      <c r="W26" s="115"/>
      <c r="X26" s="115"/>
    </row>
    <row r="27" spans="1:24" x14ac:dyDescent="0.25">
      <c r="A27" s="109" t="s">
        <v>529</v>
      </c>
      <c r="B27" s="94" t="s">
        <v>562</v>
      </c>
      <c r="C27" s="94" t="s">
        <v>62</v>
      </c>
      <c r="D27" s="110"/>
      <c r="E27" s="12"/>
      <c r="F27" s="112"/>
      <c r="G27" s="12"/>
      <c r="H27" s="12"/>
      <c r="I27" s="113">
        <v>27</v>
      </c>
      <c r="J27" s="111"/>
      <c r="K27" s="114"/>
      <c r="L27" s="114"/>
      <c r="M27" s="114"/>
      <c r="N27" s="114"/>
      <c r="O27" s="114"/>
      <c r="P27" s="115"/>
      <c r="Q27" s="115"/>
      <c r="R27" s="114"/>
      <c r="S27" s="114"/>
      <c r="T27" s="114"/>
      <c r="U27" s="114"/>
      <c r="V27" s="114"/>
      <c r="W27" s="115"/>
      <c r="X27" s="115"/>
    </row>
    <row r="28" spans="1:24" x14ac:dyDescent="0.25">
      <c r="A28" s="109" t="s">
        <v>530</v>
      </c>
      <c r="B28" s="94" t="s">
        <v>563</v>
      </c>
      <c r="C28" s="94" t="s">
        <v>62</v>
      </c>
      <c r="D28" s="110"/>
      <c r="E28" s="12"/>
      <c r="F28" s="112"/>
      <c r="G28" s="12"/>
      <c r="H28" s="12"/>
      <c r="I28" s="113">
        <v>28</v>
      </c>
      <c r="J28" s="111"/>
      <c r="K28" s="114"/>
      <c r="L28" s="114"/>
      <c r="M28" s="114"/>
      <c r="N28" s="114"/>
      <c r="O28" s="114"/>
      <c r="P28" s="115"/>
      <c r="Q28" s="115"/>
      <c r="R28" s="114"/>
      <c r="S28" s="114"/>
      <c r="T28" s="114"/>
      <c r="U28" s="114"/>
      <c r="V28" s="114"/>
      <c r="W28" s="115"/>
      <c r="X28" s="115"/>
    </row>
    <row r="29" spans="1:24" x14ac:dyDescent="0.25">
      <c r="A29" s="109" t="s">
        <v>531</v>
      </c>
      <c r="B29" s="94" t="s">
        <v>564</v>
      </c>
      <c r="C29" s="94" t="s">
        <v>62</v>
      </c>
      <c r="D29" s="110"/>
      <c r="E29" s="12"/>
      <c r="F29" s="112"/>
      <c r="G29" s="12"/>
      <c r="H29" s="12"/>
      <c r="I29" s="113">
        <v>29</v>
      </c>
      <c r="J29" s="111"/>
      <c r="K29" s="114"/>
      <c r="L29" s="114"/>
      <c r="M29" s="114"/>
      <c r="N29" s="114"/>
      <c r="O29" s="114"/>
      <c r="P29" s="115"/>
      <c r="Q29" s="115"/>
      <c r="R29" s="114"/>
      <c r="S29" s="114"/>
      <c r="T29" s="114"/>
      <c r="U29" s="114"/>
      <c r="V29" s="114"/>
      <c r="W29" s="115"/>
      <c r="X29" s="115"/>
    </row>
    <row r="30" spans="1:24" x14ac:dyDescent="0.25">
      <c r="A30" s="109" t="s">
        <v>532</v>
      </c>
      <c r="B30" s="94" t="s">
        <v>565</v>
      </c>
      <c r="C30" s="94" t="s">
        <v>62</v>
      </c>
      <c r="D30" s="110"/>
      <c r="E30" s="12"/>
      <c r="F30" s="112"/>
      <c r="G30" s="12"/>
      <c r="H30" s="12"/>
      <c r="I30" s="113">
        <v>30</v>
      </c>
      <c r="J30" s="111"/>
      <c r="K30" s="114"/>
      <c r="L30" s="114"/>
      <c r="M30" s="114"/>
      <c r="N30" s="114"/>
      <c r="O30" s="114"/>
      <c r="P30" s="115"/>
      <c r="Q30" s="115"/>
      <c r="R30" s="114"/>
      <c r="S30" s="114"/>
      <c r="T30" s="114"/>
      <c r="U30" s="114"/>
      <c r="V30" s="114"/>
      <c r="W30" s="115"/>
      <c r="X30" s="115"/>
    </row>
    <row r="31" spans="1:24" x14ac:dyDescent="0.25">
      <c r="A31" s="109" t="s">
        <v>533</v>
      </c>
      <c r="B31" s="94" t="s">
        <v>566</v>
      </c>
      <c r="C31" s="94" t="s">
        <v>62</v>
      </c>
      <c r="D31" s="110"/>
      <c r="E31" s="12"/>
      <c r="F31" s="112"/>
      <c r="G31" s="12"/>
      <c r="H31" s="12"/>
      <c r="I31" s="113">
        <v>31</v>
      </c>
      <c r="J31" s="111"/>
      <c r="K31" s="114"/>
      <c r="L31" s="114"/>
      <c r="M31" s="114"/>
      <c r="N31" s="114"/>
      <c r="O31" s="114"/>
      <c r="P31" s="115"/>
      <c r="Q31" s="115"/>
      <c r="R31" s="114"/>
      <c r="S31" s="114"/>
      <c r="T31" s="114"/>
      <c r="U31" s="114"/>
      <c r="V31" s="114"/>
      <c r="W31" s="115"/>
      <c r="X31" s="115"/>
    </row>
    <row r="32" spans="1:24" x14ac:dyDescent="0.25">
      <c r="A32" s="109" t="s">
        <v>534</v>
      </c>
      <c r="B32" s="94" t="s">
        <v>567</v>
      </c>
      <c r="C32" s="94" t="s">
        <v>62</v>
      </c>
      <c r="D32" s="110"/>
      <c r="E32" s="12"/>
      <c r="F32" s="112"/>
      <c r="G32" s="12"/>
      <c r="H32" s="12"/>
      <c r="I32" s="113">
        <v>32</v>
      </c>
      <c r="J32" s="111"/>
      <c r="K32" s="114"/>
      <c r="L32" s="114"/>
      <c r="M32" s="114"/>
      <c r="N32" s="114"/>
      <c r="O32" s="114"/>
      <c r="P32" s="115"/>
      <c r="Q32" s="115"/>
      <c r="R32" s="114"/>
      <c r="S32" s="114"/>
      <c r="T32" s="114"/>
      <c r="U32" s="114"/>
      <c r="V32" s="114"/>
      <c r="W32" s="115"/>
      <c r="X32" s="115"/>
    </row>
    <row r="33" spans="1:24" x14ac:dyDescent="0.25">
      <c r="A33" s="109" t="s">
        <v>535</v>
      </c>
      <c r="B33" s="94" t="s">
        <v>568</v>
      </c>
      <c r="C33" s="94" t="s">
        <v>62</v>
      </c>
      <c r="D33" s="110"/>
      <c r="E33" s="12"/>
      <c r="F33" s="112"/>
      <c r="G33" s="12"/>
      <c r="H33" s="12"/>
      <c r="I33" s="113">
        <v>33</v>
      </c>
      <c r="J33" s="111"/>
      <c r="K33" s="114"/>
      <c r="L33" s="114"/>
      <c r="M33" s="114"/>
      <c r="N33" s="114"/>
      <c r="O33" s="114"/>
      <c r="P33" s="115"/>
      <c r="Q33" s="115"/>
      <c r="R33" s="114"/>
      <c r="S33" s="114"/>
      <c r="T33" s="114"/>
      <c r="U33" s="114"/>
      <c r="V33" s="114"/>
      <c r="W33" s="115"/>
      <c r="X33" s="115"/>
    </row>
    <row r="34" spans="1:24" x14ac:dyDescent="0.25">
      <c r="A34" s="109" t="s">
        <v>536</v>
      </c>
      <c r="B34" s="94" t="s">
        <v>569</v>
      </c>
      <c r="C34" s="94" t="s">
        <v>62</v>
      </c>
      <c r="D34" s="110"/>
      <c r="E34" s="12"/>
      <c r="F34" s="112"/>
      <c r="G34" s="12"/>
      <c r="H34" s="12"/>
      <c r="I34" s="113">
        <v>34</v>
      </c>
      <c r="J34" s="111"/>
      <c r="K34" s="114"/>
      <c r="L34" s="114"/>
      <c r="M34" s="114"/>
      <c r="N34" s="114"/>
      <c r="O34" s="114"/>
      <c r="P34" s="115"/>
      <c r="Q34" s="115"/>
      <c r="R34" s="114"/>
      <c r="S34" s="114"/>
      <c r="T34" s="114"/>
      <c r="U34" s="114"/>
      <c r="V34" s="114"/>
      <c r="W34" s="115"/>
      <c r="X34" s="115"/>
    </row>
    <row r="35" spans="1:24" x14ac:dyDescent="0.25">
      <c r="A35" s="109" t="s">
        <v>537</v>
      </c>
      <c r="B35" s="94" t="s">
        <v>570</v>
      </c>
      <c r="C35" s="94" t="s">
        <v>62</v>
      </c>
      <c r="D35" s="110"/>
      <c r="E35" s="12"/>
      <c r="F35" s="112"/>
      <c r="G35" s="12"/>
      <c r="H35" s="12"/>
      <c r="I35" s="113">
        <v>35</v>
      </c>
      <c r="J35" s="111"/>
      <c r="K35" s="114"/>
      <c r="L35" s="114"/>
      <c r="M35" s="114"/>
      <c r="N35" s="114"/>
      <c r="O35" s="114"/>
      <c r="P35" s="115"/>
      <c r="Q35" s="115"/>
      <c r="R35" s="114"/>
      <c r="S35" s="114"/>
      <c r="T35" s="114"/>
      <c r="U35" s="114"/>
      <c r="V35" s="114"/>
      <c r="W35" s="115"/>
      <c r="X35" s="115"/>
    </row>
    <row r="36" spans="1:24" x14ac:dyDescent="0.25">
      <c r="A36" s="109" t="s">
        <v>538</v>
      </c>
      <c r="B36" s="94" t="s">
        <v>571</v>
      </c>
      <c r="C36" s="94" t="s">
        <v>62</v>
      </c>
      <c r="D36" s="110"/>
      <c r="E36" s="12"/>
      <c r="F36" s="112"/>
      <c r="G36" s="12"/>
      <c r="H36" s="12"/>
      <c r="I36" s="113">
        <v>36</v>
      </c>
      <c r="J36" s="111"/>
      <c r="K36" s="114"/>
      <c r="L36" s="114"/>
      <c r="M36" s="114"/>
      <c r="N36" s="114"/>
      <c r="O36" s="114"/>
      <c r="P36" s="115"/>
      <c r="Q36" s="115"/>
      <c r="R36" s="114"/>
      <c r="S36" s="114"/>
      <c r="T36" s="114"/>
      <c r="U36" s="114"/>
      <c r="V36" s="114"/>
      <c r="W36" s="115"/>
      <c r="X36" s="115"/>
    </row>
    <row r="37" spans="1:24" x14ac:dyDescent="0.25">
      <c r="A37" s="109" t="s">
        <v>539</v>
      </c>
      <c r="B37" s="94" t="s">
        <v>572</v>
      </c>
      <c r="C37" s="94" t="s">
        <v>62</v>
      </c>
      <c r="D37" s="110"/>
      <c r="E37" s="12"/>
      <c r="F37" s="112"/>
      <c r="G37" s="12"/>
      <c r="H37" s="12"/>
      <c r="I37" s="113">
        <v>37</v>
      </c>
      <c r="J37" s="111"/>
      <c r="K37" s="114"/>
      <c r="L37" s="114"/>
      <c r="M37" s="114"/>
      <c r="N37" s="114"/>
      <c r="O37" s="114"/>
      <c r="P37" s="115"/>
      <c r="Q37" s="115"/>
      <c r="R37" s="114"/>
      <c r="S37" s="114"/>
      <c r="T37" s="114"/>
      <c r="U37" s="114"/>
      <c r="V37" s="114"/>
      <c r="W37" s="115"/>
      <c r="X37" s="115"/>
    </row>
    <row r="38" spans="1:24" x14ac:dyDescent="0.25">
      <c r="A38" s="109" t="s">
        <v>540</v>
      </c>
      <c r="B38" s="94" t="s">
        <v>573</v>
      </c>
      <c r="C38" s="94" t="s">
        <v>62</v>
      </c>
      <c r="D38" s="110"/>
      <c r="E38" s="12"/>
      <c r="F38" s="112"/>
      <c r="G38" s="12"/>
      <c r="H38" s="12"/>
      <c r="I38" s="113">
        <v>38</v>
      </c>
      <c r="J38" s="111"/>
      <c r="K38" s="114"/>
      <c r="L38" s="114"/>
      <c r="M38" s="114"/>
      <c r="N38" s="114"/>
      <c r="O38" s="114"/>
      <c r="P38" s="115"/>
      <c r="Q38" s="115"/>
      <c r="R38" s="114"/>
      <c r="S38" s="114"/>
      <c r="T38" s="114"/>
      <c r="U38" s="114"/>
      <c r="V38" s="114"/>
      <c r="W38" s="115"/>
      <c r="X38" s="115"/>
    </row>
    <row r="39" spans="1:24" x14ac:dyDescent="0.25">
      <c r="A39" s="109" t="s">
        <v>541</v>
      </c>
      <c r="B39" s="94" t="s">
        <v>562</v>
      </c>
      <c r="C39" s="94" t="s">
        <v>64</v>
      </c>
      <c r="D39" s="110"/>
      <c r="E39" s="12"/>
      <c r="F39" s="112"/>
      <c r="G39" s="12"/>
      <c r="H39" s="12"/>
      <c r="I39" s="113">
        <v>39</v>
      </c>
      <c r="J39" s="111"/>
      <c r="K39" s="114"/>
      <c r="L39" s="114"/>
      <c r="M39" s="114"/>
      <c r="N39" s="114"/>
      <c r="O39" s="114"/>
      <c r="P39" s="115"/>
      <c r="Q39" s="115"/>
      <c r="R39" s="114"/>
      <c r="S39" s="114"/>
      <c r="T39" s="114"/>
      <c r="U39" s="114"/>
      <c r="V39" s="114"/>
      <c r="W39" s="115"/>
      <c r="X39" s="115"/>
    </row>
    <row r="40" spans="1:24" x14ac:dyDescent="0.25">
      <c r="A40" s="109" t="s">
        <v>542</v>
      </c>
      <c r="B40" s="94" t="s">
        <v>563</v>
      </c>
      <c r="C40" s="94" t="s">
        <v>64</v>
      </c>
      <c r="D40" s="110"/>
      <c r="E40" s="12"/>
      <c r="F40" s="112"/>
      <c r="G40" s="12"/>
      <c r="H40" s="12"/>
      <c r="I40" s="113">
        <v>40</v>
      </c>
      <c r="J40" s="111"/>
      <c r="K40" s="114"/>
      <c r="L40" s="114"/>
      <c r="M40" s="114"/>
      <c r="N40" s="114"/>
      <c r="O40" s="114"/>
      <c r="P40" s="115"/>
      <c r="Q40" s="115"/>
      <c r="R40" s="114"/>
      <c r="S40" s="114"/>
      <c r="T40" s="114"/>
      <c r="U40" s="114"/>
      <c r="V40" s="114"/>
      <c r="W40" s="115"/>
      <c r="X40" s="115"/>
    </row>
    <row r="41" spans="1:24" x14ac:dyDescent="0.25">
      <c r="A41" s="109" t="s">
        <v>543</v>
      </c>
      <c r="B41" s="94" t="s">
        <v>564</v>
      </c>
      <c r="C41" s="94" t="s">
        <v>64</v>
      </c>
      <c r="D41" s="110"/>
      <c r="E41" s="12"/>
      <c r="F41" s="112"/>
      <c r="G41" s="12"/>
      <c r="H41" s="12"/>
      <c r="I41" s="113">
        <v>41</v>
      </c>
      <c r="J41" s="111"/>
      <c r="K41" s="114"/>
      <c r="L41" s="114"/>
      <c r="M41" s="114"/>
      <c r="N41" s="114"/>
      <c r="O41" s="114"/>
      <c r="P41" s="115"/>
      <c r="Q41" s="115"/>
      <c r="R41" s="114"/>
      <c r="S41" s="114"/>
      <c r="T41" s="114"/>
      <c r="U41" s="114"/>
      <c r="V41" s="114"/>
      <c r="W41" s="115"/>
      <c r="X41" s="115"/>
    </row>
    <row r="42" spans="1:24" x14ac:dyDescent="0.25">
      <c r="A42" s="109" t="s">
        <v>544</v>
      </c>
      <c r="B42" s="94" t="s">
        <v>565</v>
      </c>
      <c r="C42" s="94" t="s">
        <v>64</v>
      </c>
      <c r="D42" s="110"/>
      <c r="E42" s="12"/>
      <c r="F42" s="112"/>
      <c r="G42" s="12"/>
      <c r="H42" s="12"/>
      <c r="I42" s="113">
        <v>42</v>
      </c>
      <c r="J42" s="111"/>
      <c r="K42" s="114"/>
      <c r="L42" s="114"/>
      <c r="M42" s="114"/>
      <c r="N42" s="114"/>
      <c r="O42" s="114"/>
      <c r="P42" s="115"/>
      <c r="Q42" s="115"/>
      <c r="R42" s="114"/>
      <c r="S42" s="114"/>
      <c r="T42" s="114"/>
      <c r="U42" s="114"/>
      <c r="V42" s="114"/>
      <c r="W42" s="115"/>
      <c r="X42" s="115"/>
    </row>
    <row r="43" spans="1:24" x14ac:dyDescent="0.25">
      <c r="A43" s="109" t="s">
        <v>545</v>
      </c>
      <c r="B43" s="94" t="s">
        <v>566</v>
      </c>
      <c r="C43" s="94" t="s">
        <v>64</v>
      </c>
      <c r="D43" s="110"/>
      <c r="E43" s="12"/>
      <c r="F43" s="112"/>
      <c r="G43" s="12"/>
      <c r="H43" s="12"/>
      <c r="I43" s="113">
        <v>43</v>
      </c>
      <c r="J43" s="111"/>
      <c r="K43" s="114"/>
      <c r="L43" s="114"/>
      <c r="M43" s="114"/>
      <c r="N43" s="114"/>
      <c r="O43" s="114"/>
      <c r="P43" s="115"/>
      <c r="Q43" s="115"/>
      <c r="R43" s="114"/>
      <c r="S43" s="114"/>
      <c r="T43" s="114"/>
      <c r="U43" s="114"/>
      <c r="V43" s="114"/>
      <c r="W43" s="115"/>
      <c r="X43" s="115"/>
    </row>
    <row r="44" spans="1:24" x14ac:dyDescent="0.25">
      <c r="A44" s="109" t="s">
        <v>546</v>
      </c>
      <c r="B44" s="94" t="s">
        <v>567</v>
      </c>
      <c r="C44" s="94" t="s">
        <v>64</v>
      </c>
      <c r="D44" s="110"/>
      <c r="E44" s="12"/>
      <c r="F44" s="112"/>
      <c r="G44" s="12"/>
      <c r="H44" s="12"/>
      <c r="I44" s="113">
        <v>44</v>
      </c>
      <c r="J44" s="111"/>
      <c r="K44" s="114"/>
      <c r="L44" s="114"/>
      <c r="M44" s="114"/>
      <c r="N44" s="114"/>
      <c r="O44" s="114"/>
      <c r="P44" s="115"/>
      <c r="Q44" s="115"/>
      <c r="R44" s="114"/>
      <c r="S44" s="114"/>
      <c r="T44" s="114"/>
      <c r="U44" s="114"/>
      <c r="V44" s="114"/>
      <c r="W44" s="115"/>
      <c r="X44" s="115"/>
    </row>
    <row r="45" spans="1:24" x14ac:dyDescent="0.25">
      <c r="A45" s="109" t="s">
        <v>547</v>
      </c>
      <c r="B45" s="94" t="s">
        <v>568</v>
      </c>
      <c r="C45" s="94" t="s">
        <v>64</v>
      </c>
      <c r="D45" s="110"/>
      <c r="E45" s="12"/>
      <c r="F45" s="112"/>
      <c r="G45" s="12"/>
      <c r="H45" s="12"/>
      <c r="I45" s="113">
        <v>45</v>
      </c>
      <c r="J45" s="111"/>
      <c r="K45" s="114"/>
      <c r="L45" s="114"/>
      <c r="M45" s="114"/>
      <c r="N45" s="114"/>
      <c r="O45" s="114"/>
      <c r="P45" s="115"/>
      <c r="Q45" s="115"/>
      <c r="R45" s="114"/>
      <c r="S45" s="114"/>
      <c r="T45" s="114"/>
      <c r="U45" s="114"/>
      <c r="V45" s="114"/>
      <c r="W45" s="115"/>
      <c r="X45" s="115"/>
    </row>
    <row r="46" spans="1:24" x14ac:dyDescent="0.25">
      <c r="A46" s="109" t="s">
        <v>548</v>
      </c>
      <c r="B46" s="94" t="s">
        <v>569</v>
      </c>
      <c r="C46" s="94" t="s">
        <v>64</v>
      </c>
      <c r="D46" s="110"/>
      <c r="E46" s="12"/>
      <c r="F46" s="112"/>
      <c r="G46" s="12"/>
      <c r="H46" s="12"/>
      <c r="I46" s="113">
        <v>46</v>
      </c>
      <c r="J46" s="111"/>
      <c r="K46" s="114"/>
      <c r="L46" s="114"/>
      <c r="M46" s="114"/>
      <c r="N46" s="114"/>
      <c r="O46" s="114"/>
      <c r="P46" s="115"/>
      <c r="Q46" s="115"/>
      <c r="R46" s="114"/>
      <c r="S46" s="114"/>
      <c r="T46" s="114"/>
      <c r="U46" s="114"/>
      <c r="V46" s="114"/>
      <c r="W46" s="115"/>
      <c r="X46" s="115"/>
    </row>
    <row r="47" spans="1:24" x14ac:dyDescent="0.25">
      <c r="A47" s="109" t="s">
        <v>549</v>
      </c>
      <c r="B47" s="94" t="s">
        <v>570</v>
      </c>
      <c r="C47" s="94" t="s">
        <v>64</v>
      </c>
      <c r="D47" s="110"/>
      <c r="E47" s="12"/>
      <c r="F47" s="112"/>
      <c r="G47" s="12"/>
      <c r="H47" s="12"/>
      <c r="I47" s="113">
        <v>47</v>
      </c>
      <c r="J47" s="111"/>
      <c r="K47" s="114"/>
      <c r="L47" s="114"/>
      <c r="M47" s="114"/>
      <c r="N47" s="114"/>
      <c r="O47" s="114"/>
      <c r="P47" s="115"/>
      <c r="Q47" s="115"/>
      <c r="R47" s="114"/>
      <c r="S47" s="114"/>
      <c r="T47" s="114"/>
      <c r="U47" s="114"/>
      <c r="V47" s="114"/>
      <c r="W47" s="115"/>
      <c r="X47" s="115"/>
    </row>
    <row r="48" spans="1:24" x14ac:dyDescent="0.25">
      <c r="A48" s="109" t="s">
        <v>550</v>
      </c>
      <c r="B48" s="94" t="s">
        <v>571</v>
      </c>
      <c r="C48" s="94" t="s">
        <v>64</v>
      </c>
      <c r="D48" s="110"/>
      <c r="E48" s="12"/>
      <c r="F48" s="112"/>
      <c r="G48" s="12"/>
      <c r="H48" s="12"/>
      <c r="I48" s="113">
        <v>48</v>
      </c>
      <c r="J48" s="111"/>
      <c r="K48" s="114"/>
      <c r="L48" s="114"/>
      <c r="M48" s="114"/>
      <c r="N48" s="114"/>
      <c r="O48" s="114"/>
      <c r="P48" s="115"/>
      <c r="Q48" s="115"/>
      <c r="R48" s="114"/>
      <c r="S48" s="114"/>
      <c r="T48" s="114"/>
      <c r="U48" s="114"/>
      <c r="V48" s="114"/>
      <c r="W48" s="115"/>
      <c r="X48" s="115"/>
    </row>
    <row r="49" spans="1:24" x14ac:dyDescent="0.25">
      <c r="A49" s="109" t="s">
        <v>551</v>
      </c>
      <c r="B49" s="94" t="s">
        <v>572</v>
      </c>
      <c r="C49" s="94" t="s">
        <v>64</v>
      </c>
      <c r="D49" s="110"/>
      <c r="E49" s="12"/>
      <c r="F49" s="112"/>
      <c r="G49" s="12"/>
      <c r="H49" s="12"/>
      <c r="I49" s="113">
        <v>49</v>
      </c>
      <c r="J49" s="111"/>
      <c r="K49" s="114"/>
      <c r="L49" s="114"/>
      <c r="M49" s="114"/>
      <c r="N49" s="114"/>
      <c r="O49" s="114"/>
      <c r="P49" s="115"/>
      <c r="Q49" s="115"/>
      <c r="R49" s="114"/>
      <c r="S49" s="114"/>
      <c r="T49" s="114"/>
      <c r="U49" s="114"/>
      <c r="V49" s="114"/>
      <c r="W49" s="115"/>
      <c r="X49" s="115"/>
    </row>
    <row r="50" spans="1:24" x14ac:dyDescent="0.25">
      <c r="A50" s="109" t="s">
        <v>552</v>
      </c>
      <c r="B50" s="94" t="s">
        <v>573</v>
      </c>
      <c r="C50" s="94" t="s">
        <v>64</v>
      </c>
      <c r="D50" s="110"/>
      <c r="E50" s="12"/>
      <c r="F50" s="112"/>
      <c r="G50" s="12"/>
      <c r="H50" s="12"/>
      <c r="I50" s="113">
        <v>50</v>
      </c>
      <c r="J50" s="111"/>
      <c r="K50" s="114"/>
      <c r="L50" s="114"/>
      <c r="M50" s="114"/>
      <c r="N50" s="114"/>
      <c r="O50" s="114"/>
      <c r="P50" s="115"/>
      <c r="Q50" s="115"/>
      <c r="R50" s="114"/>
      <c r="S50" s="114"/>
      <c r="T50" s="114"/>
      <c r="U50" s="114"/>
      <c r="V50" s="114"/>
      <c r="W50" s="115"/>
      <c r="X50" s="115"/>
    </row>
    <row r="51" spans="1:24" x14ac:dyDescent="0.25">
      <c r="A51" s="109" t="s">
        <v>553</v>
      </c>
      <c r="B51" s="94" t="s">
        <v>562</v>
      </c>
      <c r="C51" s="94" t="s">
        <v>58</v>
      </c>
      <c r="D51" s="110"/>
      <c r="E51" s="12"/>
      <c r="F51" s="112"/>
      <c r="G51" s="12"/>
      <c r="H51" s="12"/>
      <c r="I51" s="113">
        <v>51</v>
      </c>
      <c r="J51" s="111"/>
      <c r="K51" s="114"/>
      <c r="L51" s="114"/>
      <c r="M51" s="114"/>
      <c r="N51" s="114"/>
      <c r="O51" s="114"/>
      <c r="P51" s="115"/>
      <c r="Q51" s="115"/>
      <c r="R51" s="114"/>
      <c r="S51" s="114"/>
      <c r="T51" s="114"/>
      <c r="U51" s="114"/>
      <c r="V51" s="114"/>
      <c r="W51" s="115"/>
      <c r="X51" s="115"/>
    </row>
    <row r="52" spans="1:24" x14ac:dyDescent="0.25">
      <c r="A52" s="109" t="s">
        <v>554</v>
      </c>
      <c r="B52" s="94" t="s">
        <v>563</v>
      </c>
      <c r="C52" s="94" t="s">
        <v>58</v>
      </c>
      <c r="D52" s="110"/>
      <c r="E52" s="12"/>
      <c r="F52" s="112"/>
      <c r="G52" s="12"/>
      <c r="H52" s="12"/>
      <c r="I52" s="113">
        <v>52</v>
      </c>
      <c r="J52" s="111"/>
      <c r="K52" s="114"/>
      <c r="L52" s="114"/>
      <c r="M52" s="114"/>
      <c r="N52" s="114"/>
      <c r="O52" s="114"/>
      <c r="P52" s="115"/>
      <c r="Q52" s="115"/>
      <c r="R52" s="114"/>
      <c r="S52" s="114"/>
      <c r="T52" s="114"/>
      <c r="U52" s="114"/>
      <c r="V52" s="114"/>
      <c r="W52" s="115"/>
      <c r="X52" s="115"/>
    </row>
    <row r="53" spans="1:24" x14ac:dyDescent="0.25">
      <c r="A53" s="109" t="s">
        <v>555</v>
      </c>
      <c r="B53" s="94" t="s">
        <v>564</v>
      </c>
      <c r="C53" s="94" t="s">
        <v>58</v>
      </c>
      <c r="D53" s="110"/>
      <c r="E53" s="12"/>
      <c r="F53" s="112"/>
      <c r="G53" s="12"/>
      <c r="H53" s="12"/>
      <c r="I53" s="113">
        <v>53</v>
      </c>
      <c r="J53" s="111"/>
      <c r="K53" s="114"/>
      <c r="L53" s="114"/>
      <c r="M53" s="114"/>
      <c r="N53" s="114"/>
      <c r="O53" s="114"/>
      <c r="P53" s="115"/>
      <c r="Q53" s="115"/>
      <c r="R53" s="114"/>
      <c r="S53" s="114"/>
      <c r="T53" s="114"/>
      <c r="U53" s="114"/>
      <c r="V53" s="114"/>
      <c r="W53" s="115"/>
      <c r="X53" s="115"/>
    </row>
    <row r="54" spans="1:24" x14ac:dyDescent="0.25">
      <c r="A54" s="109" t="s">
        <v>556</v>
      </c>
      <c r="B54" s="94" t="s">
        <v>565</v>
      </c>
      <c r="C54" s="94" t="s">
        <v>58</v>
      </c>
      <c r="D54" s="110"/>
      <c r="E54" s="12"/>
      <c r="F54" s="112"/>
      <c r="G54" s="12"/>
      <c r="H54" s="12"/>
      <c r="I54" s="113">
        <v>54</v>
      </c>
      <c r="J54" s="111"/>
      <c r="K54" s="114"/>
      <c r="L54" s="114"/>
      <c r="M54" s="114"/>
      <c r="N54" s="114"/>
      <c r="O54" s="114"/>
      <c r="P54" s="115"/>
      <c r="Q54" s="115"/>
      <c r="R54" s="114"/>
      <c r="S54" s="114"/>
      <c r="T54" s="114"/>
      <c r="U54" s="114"/>
      <c r="V54" s="114"/>
      <c r="W54" s="115"/>
      <c r="X54" s="115"/>
    </row>
    <row r="55" spans="1:24" x14ac:dyDescent="0.25">
      <c r="A55" s="109" t="s">
        <v>557</v>
      </c>
      <c r="B55" s="94" t="s">
        <v>566</v>
      </c>
      <c r="C55" s="94" t="s">
        <v>58</v>
      </c>
      <c r="D55" s="110"/>
      <c r="E55" s="12"/>
      <c r="F55" s="112"/>
      <c r="G55" s="12"/>
      <c r="H55" s="12"/>
      <c r="I55" s="113">
        <v>55</v>
      </c>
      <c r="J55" s="111"/>
      <c r="K55" s="114"/>
      <c r="L55" s="114"/>
      <c r="M55" s="114"/>
      <c r="N55" s="114"/>
      <c r="O55" s="114"/>
      <c r="P55" s="115"/>
      <c r="Q55" s="115"/>
      <c r="R55" s="114"/>
      <c r="S55" s="114"/>
      <c r="T55" s="114"/>
      <c r="U55" s="114"/>
      <c r="V55" s="114"/>
      <c r="W55" s="115"/>
      <c r="X55" s="115"/>
    </row>
    <row r="56" spans="1:24" x14ac:dyDescent="0.25">
      <c r="A56" s="109" t="s">
        <v>558</v>
      </c>
      <c r="B56" s="94" t="s">
        <v>567</v>
      </c>
      <c r="C56" s="94" t="s">
        <v>58</v>
      </c>
      <c r="D56" s="110"/>
      <c r="E56" s="12"/>
      <c r="F56" s="112"/>
      <c r="G56" s="12"/>
      <c r="H56" s="12"/>
      <c r="I56" s="113">
        <v>56</v>
      </c>
      <c r="J56" s="111"/>
      <c r="K56" s="114"/>
      <c r="L56" s="114"/>
      <c r="M56" s="114"/>
      <c r="N56" s="114"/>
      <c r="O56" s="114"/>
      <c r="P56" s="115"/>
      <c r="Q56" s="115"/>
      <c r="R56" s="114"/>
      <c r="S56" s="114"/>
      <c r="T56" s="114"/>
      <c r="U56" s="114"/>
      <c r="V56" s="114"/>
      <c r="W56" s="115"/>
      <c r="X56" s="115"/>
    </row>
    <row r="57" spans="1:24" x14ac:dyDescent="0.25">
      <c r="A57" s="109" t="s">
        <v>559</v>
      </c>
      <c r="B57" s="94" t="s">
        <v>568</v>
      </c>
      <c r="C57" s="94" t="s">
        <v>58</v>
      </c>
      <c r="D57" s="110"/>
      <c r="E57" s="12"/>
      <c r="F57" s="112"/>
      <c r="G57" s="12"/>
      <c r="H57" s="12"/>
      <c r="I57" s="113">
        <v>57</v>
      </c>
      <c r="J57" s="111"/>
      <c r="K57" s="114"/>
      <c r="L57" s="114"/>
      <c r="M57" s="114"/>
      <c r="N57" s="114"/>
      <c r="O57" s="114"/>
      <c r="P57" s="115"/>
      <c r="Q57" s="115"/>
      <c r="R57" s="114"/>
      <c r="S57" s="114"/>
      <c r="T57" s="114"/>
      <c r="U57" s="114"/>
      <c r="V57" s="114"/>
      <c r="W57" s="115"/>
      <c r="X57" s="115"/>
    </row>
    <row r="58" spans="1:24" x14ac:dyDescent="0.25">
      <c r="A58" s="109" t="s">
        <v>560</v>
      </c>
      <c r="B58" s="94" t="s">
        <v>569</v>
      </c>
      <c r="C58" s="94" t="s">
        <v>58</v>
      </c>
      <c r="D58" s="110"/>
      <c r="E58" s="12"/>
      <c r="F58" s="112"/>
      <c r="G58" s="12"/>
      <c r="H58" s="12"/>
      <c r="I58" s="113">
        <v>58</v>
      </c>
      <c r="J58" s="111"/>
      <c r="K58" s="114"/>
      <c r="L58" s="114"/>
      <c r="M58" s="114"/>
      <c r="N58" s="114"/>
      <c r="O58" s="114"/>
      <c r="P58" s="115"/>
      <c r="Q58" s="115"/>
      <c r="R58" s="114"/>
      <c r="S58" s="114"/>
      <c r="T58" s="114"/>
      <c r="U58" s="114"/>
      <c r="V58" s="114"/>
      <c r="W58" s="115"/>
      <c r="X58" s="115"/>
    </row>
    <row r="59" spans="1:24" x14ac:dyDescent="0.25">
      <c r="A59"/>
    </row>
    <row r="60" spans="1:24" x14ac:dyDescent="0.25">
      <c r="A60"/>
    </row>
    <row r="61" spans="1:24" x14ac:dyDescent="0.25">
      <c r="A61"/>
    </row>
    <row r="62" spans="1:24" x14ac:dyDescent="0.25">
      <c r="A62"/>
    </row>
    <row r="63" spans="1:24" x14ac:dyDescent="0.25">
      <c r="A63"/>
    </row>
    <row r="64" spans="1:24" x14ac:dyDescent="0.25">
      <c r="A64"/>
    </row>
    <row r="65" spans="1:1" x14ac:dyDescent="0.25">
      <c r="A65"/>
    </row>
    <row r="66" spans="1:1" x14ac:dyDescent="0.25">
      <c r="A66"/>
    </row>
    <row r="67" spans="1:1" x14ac:dyDescent="0.25">
      <c r="A67"/>
    </row>
    <row r="68" spans="1:1" x14ac:dyDescent="0.25">
      <c r="A68"/>
    </row>
    <row r="69" spans="1:1" x14ac:dyDescent="0.25">
      <c r="A69"/>
    </row>
    <row r="70" spans="1:1" x14ac:dyDescent="0.25">
      <c r="A70"/>
    </row>
    <row r="71" spans="1:1" x14ac:dyDescent="0.25">
      <c r="A71"/>
    </row>
    <row r="72" spans="1:1" x14ac:dyDescent="0.25">
      <c r="A72"/>
    </row>
    <row r="73" spans="1:1" x14ac:dyDescent="0.25">
      <c r="A73"/>
    </row>
    <row r="74" spans="1:1" x14ac:dyDescent="0.25">
      <c r="A74"/>
    </row>
    <row r="75" spans="1:1" x14ac:dyDescent="0.25">
      <c r="A75"/>
    </row>
    <row r="76" spans="1:1" x14ac:dyDescent="0.25">
      <c r="A76"/>
    </row>
    <row r="77" spans="1:1" x14ac:dyDescent="0.25">
      <c r="A77"/>
    </row>
    <row r="78" spans="1:1" x14ac:dyDescent="0.25">
      <c r="A78"/>
    </row>
    <row r="79" spans="1:1" x14ac:dyDescent="0.25">
      <c r="A79"/>
    </row>
    <row r="80" spans="1:1" x14ac:dyDescent="0.25">
      <c r="A80"/>
    </row>
    <row r="81" spans="1:1" x14ac:dyDescent="0.25">
      <c r="A81"/>
    </row>
    <row r="82" spans="1:1" x14ac:dyDescent="0.25">
      <c r="A82"/>
    </row>
    <row r="83" spans="1:1" x14ac:dyDescent="0.25">
      <c r="A83"/>
    </row>
    <row r="84" spans="1:1" x14ac:dyDescent="0.25">
      <c r="A84"/>
    </row>
  </sheetData>
  <dataConsolidate/>
  <dataValidations count="8">
    <dataValidation allowBlank="1" showInputMessage="1" promptTitle="Group Vertex Color" prompt="To select a color to use for all vertices in the group, right-click and select Select Color on the right-click menu." sqref="B3:B58"/>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58">
      <formula1>ValidGroupShapes</formula1>
    </dataValidation>
    <dataValidation allowBlank="1" showInputMessage="1" showErrorMessage="1" promptTitle="Group Name" prompt="Enter the name of the group." sqref="A3:A58"/>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58">
      <formula1>ValidBooleansDefaultFalse</formula1>
    </dataValidation>
    <dataValidation allowBlank="1" sqref="K3:K58"/>
    <dataValidation allowBlank="1" showInputMessage="1" showErrorMessage="1" errorTitle="Invalid Group Collapsed" error="You have entered an unrecognized &quot;group collapsed.&quot;  Try selecting from the drop-down list instead." promptTitle="Group Label" prompt="Enter an optional group label." sqref="F3:F58"/>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58"/>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58">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349"/>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145</v>
      </c>
      <c r="B1" s="11" t="s">
        <v>5</v>
      </c>
      <c r="C1" s="11" t="s">
        <v>148</v>
      </c>
    </row>
    <row r="2" spans="1:3" x14ac:dyDescent="0.25">
      <c r="A2" s="93" t="s">
        <v>505</v>
      </c>
      <c r="B2" s="95" t="s">
        <v>191</v>
      </c>
      <c r="C2" s="93">
        <f>VLOOKUP(GroupVertices[[#This Row],[Vertex]], Vertices[], MATCH("ID", Vertices[#Headers], 0), FALSE)</f>
        <v>19</v>
      </c>
    </row>
    <row r="3" spans="1:3" x14ac:dyDescent="0.25">
      <c r="A3" s="93" t="s">
        <v>505</v>
      </c>
      <c r="B3" s="95" t="s">
        <v>192</v>
      </c>
      <c r="C3" s="93">
        <f>VLOOKUP(GroupVertices[[#This Row],[Vertex]], Vertices[], MATCH("ID", Vertices[#Headers], 0), FALSE)</f>
        <v>20</v>
      </c>
    </row>
    <row r="4" spans="1:3" x14ac:dyDescent="0.25">
      <c r="A4" s="93" t="s">
        <v>505</v>
      </c>
      <c r="B4" s="95" t="s">
        <v>294</v>
      </c>
      <c r="C4" s="93">
        <f>VLOOKUP(GroupVertices[[#This Row],[Vertex]], Vertices[], MATCH("ID", Vertices[#Headers], 0), FALSE)</f>
        <v>123</v>
      </c>
    </row>
    <row r="5" spans="1:3" x14ac:dyDescent="0.25">
      <c r="A5" s="93" t="s">
        <v>505</v>
      </c>
      <c r="B5" s="95" t="s">
        <v>211</v>
      </c>
      <c r="C5" s="93">
        <f>VLOOKUP(GroupVertices[[#This Row],[Vertex]], Vertices[], MATCH("ID", Vertices[#Headers], 0), FALSE)</f>
        <v>39</v>
      </c>
    </row>
    <row r="6" spans="1:3" x14ac:dyDescent="0.25">
      <c r="A6" s="93" t="s">
        <v>505</v>
      </c>
      <c r="B6" s="95" t="s">
        <v>443</v>
      </c>
      <c r="C6" s="93">
        <f>VLOOKUP(GroupVertices[[#This Row],[Vertex]], Vertices[], MATCH("ID", Vertices[#Headers], 0), FALSE)</f>
        <v>271</v>
      </c>
    </row>
    <row r="7" spans="1:3" x14ac:dyDescent="0.25">
      <c r="A7" s="93" t="s">
        <v>505</v>
      </c>
      <c r="B7" s="95" t="s">
        <v>209</v>
      </c>
      <c r="C7" s="93">
        <f>VLOOKUP(GroupVertices[[#This Row],[Vertex]], Vertices[], MATCH("ID", Vertices[#Headers], 0), FALSE)</f>
        <v>37</v>
      </c>
    </row>
    <row r="8" spans="1:3" x14ac:dyDescent="0.25">
      <c r="A8" s="93" t="s">
        <v>505</v>
      </c>
      <c r="B8" s="95" t="s">
        <v>207</v>
      </c>
      <c r="C8" s="93">
        <f>VLOOKUP(GroupVertices[[#This Row],[Vertex]], Vertices[], MATCH("ID", Vertices[#Headers], 0), FALSE)</f>
        <v>35</v>
      </c>
    </row>
    <row r="9" spans="1:3" x14ac:dyDescent="0.25">
      <c r="A9" s="93" t="s">
        <v>505</v>
      </c>
      <c r="B9" s="95" t="s">
        <v>208</v>
      </c>
      <c r="C9" s="93">
        <f>VLOOKUP(GroupVertices[[#This Row],[Vertex]], Vertices[], MATCH("ID", Vertices[#Headers], 0), FALSE)</f>
        <v>36</v>
      </c>
    </row>
    <row r="10" spans="1:3" x14ac:dyDescent="0.25">
      <c r="A10" s="93" t="s">
        <v>505</v>
      </c>
      <c r="B10" s="95" t="s">
        <v>489</v>
      </c>
      <c r="C10" s="93">
        <f>VLOOKUP(GroupVertices[[#This Row],[Vertex]], Vertices[], MATCH("ID", Vertices[#Headers], 0), FALSE)</f>
        <v>317</v>
      </c>
    </row>
    <row r="11" spans="1:3" x14ac:dyDescent="0.25">
      <c r="A11" s="93" t="s">
        <v>505</v>
      </c>
      <c r="B11" s="95" t="s">
        <v>480</v>
      </c>
      <c r="C11" s="93">
        <f>VLOOKUP(GroupVertices[[#This Row],[Vertex]], Vertices[], MATCH("ID", Vertices[#Headers], 0), FALSE)</f>
        <v>308</v>
      </c>
    </row>
    <row r="12" spans="1:3" x14ac:dyDescent="0.25">
      <c r="A12" s="93" t="s">
        <v>505</v>
      </c>
      <c r="B12" s="95" t="s">
        <v>481</v>
      </c>
      <c r="C12" s="93">
        <f>VLOOKUP(GroupVertices[[#This Row],[Vertex]], Vertices[], MATCH("ID", Vertices[#Headers], 0), FALSE)</f>
        <v>309</v>
      </c>
    </row>
    <row r="13" spans="1:3" x14ac:dyDescent="0.25">
      <c r="A13" s="93" t="s">
        <v>505</v>
      </c>
      <c r="B13" s="95" t="s">
        <v>369</v>
      </c>
      <c r="C13" s="93">
        <f>VLOOKUP(GroupVertices[[#This Row],[Vertex]], Vertices[], MATCH("ID", Vertices[#Headers], 0), FALSE)</f>
        <v>198</v>
      </c>
    </row>
    <row r="14" spans="1:3" x14ac:dyDescent="0.25">
      <c r="A14" s="93" t="s">
        <v>505</v>
      </c>
      <c r="B14" s="95" t="s">
        <v>399</v>
      </c>
      <c r="C14" s="93">
        <f>VLOOKUP(GroupVertices[[#This Row],[Vertex]], Vertices[], MATCH("ID", Vertices[#Headers], 0), FALSE)</f>
        <v>228</v>
      </c>
    </row>
    <row r="15" spans="1:3" x14ac:dyDescent="0.25">
      <c r="A15" s="93" t="s">
        <v>505</v>
      </c>
      <c r="B15" s="95" t="s">
        <v>370</v>
      </c>
      <c r="C15" s="93">
        <f>VLOOKUP(GroupVertices[[#This Row],[Vertex]], Vertices[], MATCH("ID", Vertices[#Headers], 0), FALSE)</f>
        <v>199</v>
      </c>
    </row>
    <row r="16" spans="1:3" x14ac:dyDescent="0.25">
      <c r="A16" s="93" t="s">
        <v>505</v>
      </c>
      <c r="B16" s="95" t="s">
        <v>260</v>
      </c>
      <c r="C16" s="93">
        <f>VLOOKUP(GroupVertices[[#This Row],[Vertex]], Vertices[], MATCH("ID", Vertices[#Headers], 0), FALSE)</f>
        <v>88</v>
      </c>
    </row>
    <row r="17" spans="1:3" x14ac:dyDescent="0.25">
      <c r="A17" s="93" t="s">
        <v>505</v>
      </c>
      <c r="B17" s="95" t="s">
        <v>261</v>
      </c>
      <c r="C17" s="93">
        <f>VLOOKUP(GroupVertices[[#This Row],[Vertex]], Vertices[], MATCH("ID", Vertices[#Headers], 0), FALSE)</f>
        <v>89</v>
      </c>
    </row>
    <row r="18" spans="1:3" x14ac:dyDescent="0.25">
      <c r="A18" s="93" t="s">
        <v>505</v>
      </c>
      <c r="B18" s="95" t="s">
        <v>229</v>
      </c>
      <c r="C18" s="93">
        <f>VLOOKUP(GroupVertices[[#This Row],[Vertex]], Vertices[], MATCH("ID", Vertices[#Headers], 0), FALSE)</f>
        <v>57</v>
      </c>
    </row>
    <row r="19" spans="1:3" x14ac:dyDescent="0.25">
      <c r="A19" s="93" t="s">
        <v>505</v>
      </c>
      <c r="B19" s="95" t="s">
        <v>398</v>
      </c>
      <c r="C19" s="93">
        <f>VLOOKUP(GroupVertices[[#This Row],[Vertex]], Vertices[], MATCH("ID", Vertices[#Headers], 0), FALSE)</f>
        <v>227</v>
      </c>
    </row>
    <row r="20" spans="1:3" x14ac:dyDescent="0.25">
      <c r="A20" s="93" t="s">
        <v>505</v>
      </c>
      <c r="B20" s="95" t="s">
        <v>231</v>
      </c>
      <c r="C20" s="93">
        <f>VLOOKUP(GroupVertices[[#This Row],[Vertex]], Vertices[], MATCH("ID", Vertices[#Headers], 0), FALSE)</f>
        <v>59</v>
      </c>
    </row>
    <row r="21" spans="1:3" x14ac:dyDescent="0.25">
      <c r="A21" s="93" t="s">
        <v>505</v>
      </c>
      <c r="B21" s="95" t="s">
        <v>230</v>
      </c>
      <c r="C21" s="93">
        <f>VLOOKUP(GroupVertices[[#This Row],[Vertex]], Vertices[], MATCH("ID", Vertices[#Headers], 0), FALSE)</f>
        <v>58</v>
      </c>
    </row>
    <row r="22" spans="1:3" x14ac:dyDescent="0.25">
      <c r="A22" s="93" t="s">
        <v>505</v>
      </c>
      <c r="B22" s="95" t="s">
        <v>232</v>
      </c>
      <c r="C22" s="93">
        <f>VLOOKUP(GroupVertices[[#This Row],[Vertex]], Vertices[], MATCH("ID", Vertices[#Headers], 0), FALSE)</f>
        <v>60</v>
      </c>
    </row>
    <row r="23" spans="1:3" x14ac:dyDescent="0.25">
      <c r="A23" s="93" t="s">
        <v>505</v>
      </c>
      <c r="B23" s="95" t="s">
        <v>233</v>
      </c>
      <c r="C23" s="93">
        <f>VLOOKUP(GroupVertices[[#This Row],[Vertex]], Vertices[], MATCH("ID", Vertices[#Headers], 0), FALSE)</f>
        <v>61</v>
      </c>
    </row>
    <row r="24" spans="1:3" x14ac:dyDescent="0.25">
      <c r="A24" s="93" t="s">
        <v>505</v>
      </c>
      <c r="B24" s="95" t="s">
        <v>234</v>
      </c>
      <c r="C24" s="93">
        <f>VLOOKUP(GroupVertices[[#This Row],[Vertex]], Vertices[], MATCH("ID", Vertices[#Headers], 0), FALSE)</f>
        <v>62</v>
      </c>
    </row>
    <row r="25" spans="1:3" x14ac:dyDescent="0.25">
      <c r="A25" s="93" t="s">
        <v>505</v>
      </c>
      <c r="B25" s="95" t="s">
        <v>210</v>
      </c>
      <c r="C25" s="93">
        <f>VLOOKUP(GroupVertices[[#This Row],[Vertex]], Vertices[], MATCH("ID", Vertices[#Headers], 0), FALSE)</f>
        <v>38</v>
      </c>
    </row>
    <row r="26" spans="1:3" x14ac:dyDescent="0.25">
      <c r="A26" s="93" t="s">
        <v>505</v>
      </c>
      <c r="B26" s="95" t="s">
        <v>428</v>
      </c>
      <c r="C26" s="93">
        <f>VLOOKUP(GroupVertices[[#This Row],[Vertex]], Vertices[], MATCH("ID", Vertices[#Headers], 0), FALSE)</f>
        <v>256</v>
      </c>
    </row>
    <row r="27" spans="1:3" x14ac:dyDescent="0.25">
      <c r="A27" s="93" t="s">
        <v>505</v>
      </c>
      <c r="B27" s="95" t="s">
        <v>251</v>
      </c>
      <c r="C27" s="93">
        <f>VLOOKUP(GroupVertices[[#This Row],[Vertex]], Vertices[], MATCH("ID", Vertices[#Headers], 0), FALSE)</f>
        <v>79</v>
      </c>
    </row>
    <row r="28" spans="1:3" x14ac:dyDescent="0.25">
      <c r="A28" s="93" t="s">
        <v>505</v>
      </c>
      <c r="B28" s="95" t="s">
        <v>297</v>
      </c>
      <c r="C28" s="93">
        <f>VLOOKUP(GroupVertices[[#This Row],[Vertex]], Vertices[], MATCH("ID", Vertices[#Headers], 0), FALSE)</f>
        <v>126</v>
      </c>
    </row>
    <row r="29" spans="1:3" x14ac:dyDescent="0.25">
      <c r="A29" s="93" t="s">
        <v>505</v>
      </c>
      <c r="B29" s="95" t="s">
        <v>306</v>
      </c>
      <c r="C29" s="93">
        <f>VLOOKUP(GroupVertices[[#This Row],[Vertex]], Vertices[], MATCH("ID", Vertices[#Headers], 0), FALSE)</f>
        <v>135</v>
      </c>
    </row>
    <row r="30" spans="1:3" x14ac:dyDescent="0.25">
      <c r="A30" s="93" t="s">
        <v>505</v>
      </c>
      <c r="B30" s="95" t="s">
        <v>333</v>
      </c>
      <c r="C30" s="93">
        <f>VLOOKUP(GroupVertices[[#This Row],[Vertex]], Vertices[], MATCH("ID", Vertices[#Headers], 0), FALSE)</f>
        <v>162</v>
      </c>
    </row>
    <row r="31" spans="1:3" x14ac:dyDescent="0.25">
      <c r="A31" s="93" t="s">
        <v>505</v>
      </c>
      <c r="B31" s="95" t="s">
        <v>334</v>
      </c>
      <c r="C31" s="93">
        <f>VLOOKUP(GroupVertices[[#This Row],[Vertex]], Vertices[], MATCH("ID", Vertices[#Headers], 0), FALSE)</f>
        <v>163</v>
      </c>
    </row>
    <row r="32" spans="1:3" x14ac:dyDescent="0.25">
      <c r="A32" s="93" t="s">
        <v>505</v>
      </c>
      <c r="B32" s="95" t="s">
        <v>315</v>
      </c>
      <c r="C32" s="93">
        <f>VLOOKUP(GroupVertices[[#This Row],[Vertex]], Vertices[], MATCH("ID", Vertices[#Headers], 0), FALSE)</f>
        <v>144</v>
      </c>
    </row>
    <row r="33" spans="1:3" x14ac:dyDescent="0.25">
      <c r="A33" s="93" t="s">
        <v>505</v>
      </c>
      <c r="B33" s="95" t="s">
        <v>344</v>
      </c>
      <c r="C33" s="93">
        <f>VLOOKUP(GroupVertices[[#This Row],[Vertex]], Vertices[], MATCH("ID", Vertices[#Headers], 0), FALSE)</f>
        <v>173</v>
      </c>
    </row>
    <row r="34" spans="1:3" x14ac:dyDescent="0.25">
      <c r="A34" s="93" t="s">
        <v>505</v>
      </c>
      <c r="B34" s="95" t="s">
        <v>444</v>
      </c>
      <c r="C34" s="93">
        <f>VLOOKUP(GroupVertices[[#This Row],[Vertex]], Vertices[], MATCH("ID", Vertices[#Headers], 0), FALSE)</f>
        <v>272</v>
      </c>
    </row>
    <row r="35" spans="1:3" x14ac:dyDescent="0.25">
      <c r="A35" s="93" t="s">
        <v>505</v>
      </c>
      <c r="B35" s="95" t="s">
        <v>324</v>
      </c>
      <c r="C35" s="93">
        <f>VLOOKUP(GroupVertices[[#This Row],[Vertex]], Vertices[], MATCH("ID", Vertices[#Headers], 0), FALSE)</f>
        <v>153</v>
      </c>
    </row>
    <row r="36" spans="1:3" x14ac:dyDescent="0.25">
      <c r="A36" s="93" t="s">
        <v>505</v>
      </c>
      <c r="B36" s="95" t="s">
        <v>325</v>
      </c>
      <c r="C36" s="93">
        <f>VLOOKUP(GroupVertices[[#This Row],[Vertex]], Vertices[], MATCH("ID", Vertices[#Headers], 0), FALSE)</f>
        <v>154</v>
      </c>
    </row>
    <row r="37" spans="1:3" x14ac:dyDescent="0.25">
      <c r="A37" s="93" t="s">
        <v>505</v>
      </c>
      <c r="B37" s="95" t="s">
        <v>328</v>
      </c>
      <c r="C37" s="93">
        <f>VLOOKUP(GroupVertices[[#This Row],[Vertex]], Vertices[], MATCH("ID", Vertices[#Headers], 0), FALSE)</f>
        <v>157</v>
      </c>
    </row>
    <row r="38" spans="1:3" x14ac:dyDescent="0.25">
      <c r="A38" s="93" t="s">
        <v>505</v>
      </c>
      <c r="B38" s="95" t="s">
        <v>408</v>
      </c>
      <c r="C38" s="93">
        <f>VLOOKUP(GroupVertices[[#This Row],[Vertex]], Vertices[], MATCH("ID", Vertices[#Headers], 0), FALSE)</f>
        <v>237</v>
      </c>
    </row>
    <row r="39" spans="1:3" x14ac:dyDescent="0.25">
      <c r="A39" s="93" t="s">
        <v>505</v>
      </c>
      <c r="B39" s="95" t="s">
        <v>376</v>
      </c>
      <c r="C39" s="93">
        <f>VLOOKUP(GroupVertices[[#This Row],[Vertex]], Vertices[], MATCH("ID", Vertices[#Headers], 0), FALSE)</f>
        <v>205</v>
      </c>
    </row>
    <row r="40" spans="1:3" x14ac:dyDescent="0.25">
      <c r="A40" s="93" t="s">
        <v>505</v>
      </c>
      <c r="B40" s="95" t="s">
        <v>375</v>
      </c>
      <c r="C40" s="93">
        <f>VLOOKUP(GroupVertices[[#This Row],[Vertex]], Vertices[], MATCH("ID", Vertices[#Headers], 0), FALSE)</f>
        <v>204</v>
      </c>
    </row>
    <row r="41" spans="1:3" x14ac:dyDescent="0.25">
      <c r="A41" s="93" t="s">
        <v>505</v>
      </c>
      <c r="B41" s="95" t="s">
        <v>413</v>
      </c>
      <c r="C41" s="93">
        <f>VLOOKUP(GroupVertices[[#This Row],[Vertex]], Vertices[], MATCH("ID", Vertices[#Headers], 0), FALSE)</f>
        <v>242</v>
      </c>
    </row>
    <row r="42" spans="1:3" x14ac:dyDescent="0.25">
      <c r="A42" s="93" t="s">
        <v>505</v>
      </c>
      <c r="B42" s="95" t="s">
        <v>320</v>
      </c>
      <c r="C42" s="93">
        <f>VLOOKUP(GroupVertices[[#This Row],[Vertex]], Vertices[], MATCH("ID", Vertices[#Headers], 0), FALSE)</f>
        <v>149</v>
      </c>
    </row>
    <row r="43" spans="1:3" x14ac:dyDescent="0.25">
      <c r="A43" s="93" t="s">
        <v>505</v>
      </c>
      <c r="B43" s="95" t="s">
        <v>178</v>
      </c>
      <c r="C43" s="93">
        <f>VLOOKUP(GroupVertices[[#This Row],[Vertex]], Vertices[], MATCH("ID", Vertices[#Headers], 0), FALSE)</f>
        <v>6</v>
      </c>
    </row>
    <row r="44" spans="1:3" x14ac:dyDescent="0.25">
      <c r="A44" s="93" t="s">
        <v>505</v>
      </c>
      <c r="B44" s="95" t="s">
        <v>180</v>
      </c>
      <c r="C44" s="93">
        <f>VLOOKUP(GroupVertices[[#This Row],[Vertex]], Vertices[], MATCH("ID", Vertices[#Headers], 0), FALSE)</f>
        <v>8</v>
      </c>
    </row>
    <row r="45" spans="1:3" x14ac:dyDescent="0.25">
      <c r="A45" s="93" t="s">
        <v>505</v>
      </c>
      <c r="B45" s="95" t="s">
        <v>179</v>
      </c>
      <c r="C45" s="93">
        <f>VLOOKUP(GroupVertices[[#This Row],[Vertex]], Vertices[], MATCH("ID", Vertices[#Headers], 0), FALSE)</f>
        <v>7</v>
      </c>
    </row>
    <row r="46" spans="1:3" x14ac:dyDescent="0.25">
      <c r="A46" s="93" t="s">
        <v>505</v>
      </c>
      <c r="B46" s="95" t="s">
        <v>321</v>
      </c>
      <c r="C46" s="93">
        <f>VLOOKUP(GroupVertices[[#This Row],[Vertex]], Vertices[], MATCH("ID", Vertices[#Headers], 0), FALSE)</f>
        <v>150</v>
      </c>
    </row>
    <row r="47" spans="1:3" x14ac:dyDescent="0.25">
      <c r="A47" s="93" t="s">
        <v>505</v>
      </c>
      <c r="B47" s="95" t="s">
        <v>425</v>
      </c>
      <c r="C47" s="93">
        <f>VLOOKUP(GroupVertices[[#This Row],[Vertex]], Vertices[], MATCH("ID", Vertices[#Headers], 0), FALSE)</f>
        <v>254</v>
      </c>
    </row>
    <row r="48" spans="1:3" x14ac:dyDescent="0.25">
      <c r="A48" s="93" t="s">
        <v>505</v>
      </c>
      <c r="B48" s="95" t="s">
        <v>488</v>
      </c>
      <c r="C48" s="93">
        <f>VLOOKUP(GroupVertices[[#This Row],[Vertex]], Vertices[], MATCH("ID", Vertices[#Headers], 0), FALSE)</f>
        <v>316</v>
      </c>
    </row>
    <row r="49" spans="1:3" x14ac:dyDescent="0.25">
      <c r="A49" s="93" t="s">
        <v>505</v>
      </c>
      <c r="B49" s="95" t="s">
        <v>377</v>
      </c>
      <c r="C49" s="93">
        <f>VLOOKUP(GroupVertices[[#This Row],[Vertex]], Vertices[], MATCH("ID", Vertices[#Headers], 0), FALSE)</f>
        <v>206</v>
      </c>
    </row>
    <row r="50" spans="1:3" x14ac:dyDescent="0.25">
      <c r="A50" s="93" t="s">
        <v>505</v>
      </c>
      <c r="B50" s="95" t="s">
        <v>462</v>
      </c>
      <c r="C50" s="93">
        <f>VLOOKUP(GroupVertices[[#This Row],[Vertex]], Vertices[], MATCH("ID", Vertices[#Headers], 0), FALSE)</f>
        <v>290</v>
      </c>
    </row>
    <row r="51" spans="1:3" x14ac:dyDescent="0.25">
      <c r="A51" s="93" t="s">
        <v>505</v>
      </c>
      <c r="B51" s="95" t="s">
        <v>291</v>
      </c>
      <c r="C51" s="93">
        <f>VLOOKUP(GroupVertices[[#This Row],[Vertex]], Vertices[], MATCH("ID", Vertices[#Headers], 0), FALSE)</f>
        <v>120</v>
      </c>
    </row>
    <row r="52" spans="1:3" x14ac:dyDescent="0.25">
      <c r="A52" s="93" t="s">
        <v>505</v>
      </c>
      <c r="B52" s="95" t="s">
        <v>292</v>
      </c>
      <c r="C52" s="93">
        <f>VLOOKUP(GroupVertices[[#This Row],[Vertex]], Vertices[], MATCH("ID", Vertices[#Headers], 0), FALSE)</f>
        <v>121</v>
      </c>
    </row>
    <row r="53" spans="1:3" x14ac:dyDescent="0.25">
      <c r="A53" s="93" t="s">
        <v>505</v>
      </c>
      <c r="B53" s="95" t="s">
        <v>293</v>
      </c>
      <c r="C53" s="93">
        <f>VLOOKUP(GroupVertices[[#This Row],[Vertex]], Vertices[], MATCH("ID", Vertices[#Headers], 0), FALSE)</f>
        <v>122</v>
      </c>
    </row>
    <row r="54" spans="1:3" x14ac:dyDescent="0.25">
      <c r="A54" s="93" t="s">
        <v>505</v>
      </c>
      <c r="B54" s="95" t="s">
        <v>464</v>
      </c>
      <c r="C54" s="93">
        <f>VLOOKUP(GroupVertices[[#This Row],[Vertex]], Vertices[], MATCH("ID", Vertices[#Headers], 0), FALSE)</f>
        <v>292</v>
      </c>
    </row>
    <row r="55" spans="1:3" x14ac:dyDescent="0.25">
      <c r="A55" s="93" t="s">
        <v>505</v>
      </c>
      <c r="B55" s="95" t="s">
        <v>383</v>
      </c>
      <c r="C55" s="93">
        <f>VLOOKUP(GroupVertices[[#This Row],[Vertex]], Vertices[], MATCH("ID", Vertices[#Headers], 0), FALSE)</f>
        <v>212</v>
      </c>
    </row>
    <row r="56" spans="1:3" x14ac:dyDescent="0.25">
      <c r="A56" s="93" t="s">
        <v>505</v>
      </c>
      <c r="B56" s="95" t="s">
        <v>402</v>
      </c>
      <c r="C56" s="93">
        <f>VLOOKUP(GroupVertices[[#This Row],[Vertex]], Vertices[], MATCH("ID", Vertices[#Headers], 0), FALSE)</f>
        <v>231</v>
      </c>
    </row>
    <row r="57" spans="1:3" x14ac:dyDescent="0.25">
      <c r="A57" s="93" t="s">
        <v>505</v>
      </c>
      <c r="B57" s="95" t="s">
        <v>430</v>
      </c>
      <c r="C57" s="93">
        <f>VLOOKUP(GroupVertices[[#This Row],[Vertex]], Vertices[], MATCH("ID", Vertices[#Headers], 0), FALSE)</f>
        <v>258</v>
      </c>
    </row>
    <row r="58" spans="1:3" x14ac:dyDescent="0.25">
      <c r="A58" s="93" t="s">
        <v>505</v>
      </c>
      <c r="B58" s="95" t="s">
        <v>431</v>
      </c>
      <c r="C58" s="93">
        <f>VLOOKUP(GroupVertices[[#This Row],[Vertex]], Vertices[], MATCH("ID", Vertices[#Headers], 0), FALSE)</f>
        <v>259</v>
      </c>
    </row>
    <row r="59" spans="1:3" x14ac:dyDescent="0.25">
      <c r="A59" s="93" t="s">
        <v>505</v>
      </c>
      <c r="B59" s="95" t="s">
        <v>432</v>
      </c>
      <c r="C59" s="93">
        <f>VLOOKUP(GroupVertices[[#This Row],[Vertex]], Vertices[], MATCH("ID", Vertices[#Headers], 0), FALSE)</f>
        <v>260</v>
      </c>
    </row>
    <row r="60" spans="1:3" x14ac:dyDescent="0.25">
      <c r="A60" s="93" t="s">
        <v>505</v>
      </c>
      <c r="B60" s="95" t="s">
        <v>384</v>
      </c>
      <c r="C60" s="93">
        <f>VLOOKUP(GroupVertices[[#This Row],[Vertex]], Vertices[], MATCH("ID", Vertices[#Headers], 0), FALSE)</f>
        <v>213</v>
      </c>
    </row>
    <row r="61" spans="1:3" x14ac:dyDescent="0.25">
      <c r="A61" s="93" t="s">
        <v>505</v>
      </c>
      <c r="B61" s="95" t="s">
        <v>463</v>
      </c>
      <c r="C61" s="93">
        <f>VLOOKUP(GroupVertices[[#This Row],[Vertex]], Vertices[], MATCH("ID", Vertices[#Headers], 0), FALSE)</f>
        <v>291</v>
      </c>
    </row>
    <row r="62" spans="1:3" x14ac:dyDescent="0.25">
      <c r="A62" s="93" t="s">
        <v>505</v>
      </c>
      <c r="B62" s="95" t="s">
        <v>433</v>
      </c>
      <c r="C62" s="93">
        <f>VLOOKUP(GroupVertices[[#This Row],[Vertex]], Vertices[], MATCH("ID", Vertices[#Headers], 0), FALSE)</f>
        <v>261</v>
      </c>
    </row>
    <row r="63" spans="1:3" x14ac:dyDescent="0.25">
      <c r="A63" s="93" t="s">
        <v>505</v>
      </c>
      <c r="B63" s="95" t="s">
        <v>465</v>
      </c>
      <c r="C63" s="93">
        <f>VLOOKUP(GroupVertices[[#This Row],[Vertex]], Vertices[], MATCH("ID", Vertices[#Headers], 0), FALSE)</f>
        <v>293</v>
      </c>
    </row>
    <row r="64" spans="1:3" x14ac:dyDescent="0.25">
      <c r="A64" s="93" t="s">
        <v>505</v>
      </c>
      <c r="B64" s="95" t="s">
        <v>216</v>
      </c>
      <c r="C64" s="93">
        <f>VLOOKUP(GroupVertices[[#This Row],[Vertex]], Vertices[], MATCH("ID", Vertices[#Headers], 0), FALSE)</f>
        <v>44</v>
      </c>
    </row>
    <row r="65" spans="1:3" x14ac:dyDescent="0.25">
      <c r="A65" s="93" t="s">
        <v>505</v>
      </c>
      <c r="B65" s="95" t="s">
        <v>273</v>
      </c>
      <c r="C65" s="93">
        <f>VLOOKUP(GroupVertices[[#This Row],[Vertex]], Vertices[], MATCH("ID", Vertices[#Headers], 0), FALSE)</f>
        <v>101</v>
      </c>
    </row>
    <row r="66" spans="1:3" x14ac:dyDescent="0.25">
      <c r="A66" s="93" t="s">
        <v>505</v>
      </c>
      <c r="B66" s="95" t="s">
        <v>274</v>
      </c>
      <c r="C66" s="93">
        <f>VLOOKUP(GroupVertices[[#This Row],[Vertex]], Vertices[], MATCH("ID", Vertices[#Headers], 0), FALSE)</f>
        <v>102</v>
      </c>
    </row>
    <row r="67" spans="1:3" x14ac:dyDescent="0.25">
      <c r="A67" s="93" t="s">
        <v>505</v>
      </c>
      <c r="B67" s="95" t="s">
        <v>269</v>
      </c>
      <c r="C67" s="93">
        <f>VLOOKUP(GroupVertices[[#This Row],[Vertex]], Vertices[], MATCH("ID", Vertices[#Headers], 0), FALSE)</f>
        <v>97</v>
      </c>
    </row>
    <row r="68" spans="1:3" x14ac:dyDescent="0.25">
      <c r="A68" s="93" t="s">
        <v>505</v>
      </c>
      <c r="B68" s="95" t="s">
        <v>239</v>
      </c>
      <c r="C68" s="93">
        <f>VLOOKUP(GroupVertices[[#This Row],[Vertex]], Vertices[], MATCH("ID", Vertices[#Headers], 0), FALSE)</f>
        <v>67</v>
      </c>
    </row>
    <row r="69" spans="1:3" x14ac:dyDescent="0.25">
      <c r="A69" s="93" t="s">
        <v>505</v>
      </c>
      <c r="B69" s="95" t="s">
        <v>241</v>
      </c>
      <c r="C69" s="93">
        <f>VLOOKUP(GroupVertices[[#This Row],[Vertex]], Vertices[], MATCH("ID", Vertices[#Headers], 0), FALSE)</f>
        <v>69</v>
      </c>
    </row>
    <row r="70" spans="1:3" x14ac:dyDescent="0.25">
      <c r="A70" s="93" t="s">
        <v>505</v>
      </c>
      <c r="B70" s="95" t="s">
        <v>267</v>
      </c>
      <c r="C70" s="93">
        <f>VLOOKUP(GroupVertices[[#This Row],[Vertex]], Vertices[], MATCH("ID", Vertices[#Headers], 0), FALSE)</f>
        <v>95</v>
      </c>
    </row>
    <row r="71" spans="1:3" x14ac:dyDescent="0.25">
      <c r="A71" s="93" t="s">
        <v>505</v>
      </c>
      <c r="B71" s="95" t="s">
        <v>422</v>
      </c>
      <c r="C71" s="93">
        <f>VLOOKUP(GroupVertices[[#This Row],[Vertex]], Vertices[], MATCH("ID", Vertices[#Headers], 0), FALSE)</f>
        <v>251</v>
      </c>
    </row>
    <row r="72" spans="1:3" x14ac:dyDescent="0.25">
      <c r="A72" s="93" t="s">
        <v>505</v>
      </c>
      <c r="B72" s="95" t="s">
        <v>277</v>
      </c>
      <c r="C72" s="93">
        <f>VLOOKUP(GroupVertices[[#This Row],[Vertex]], Vertices[], MATCH("ID", Vertices[#Headers], 0), FALSE)</f>
        <v>105</v>
      </c>
    </row>
    <row r="73" spans="1:3" x14ac:dyDescent="0.25">
      <c r="A73" s="93" t="s">
        <v>505</v>
      </c>
      <c r="B73" s="95" t="s">
        <v>423</v>
      </c>
      <c r="C73" s="93">
        <f>VLOOKUP(GroupVertices[[#This Row],[Vertex]], Vertices[], MATCH("ID", Vertices[#Headers], 0), FALSE)</f>
        <v>252</v>
      </c>
    </row>
    <row r="74" spans="1:3" x14ac:dyDescent="0.25">
      <c r="A74" s="93" t="s">
        <v>505</v>
      </c>
      <c r="B74" s="95" t="s">
        <v>424</v>
      </c>
      <c r="C74" s="93">
        <f>VLOOKUP(GroupVertices[[#This Row],[Vertex]], Vertices[], MATCH("ID", Vertices[#Headers], 0), FALSE)</f>
        <v>253</v>
      </c>
    </row>
    <row r="75" spans="1:3" x14ac:dyDescent="0.25">
      <c r="A75" s="93" t="s">
        <v>505</v>
      </c>
      <c r="B75" s="95" t="s">
        <v>427</v>
      </c>
      <c r="C75" s="93">
        <f>VLOOKUP(GroupVertices[[#This Row],[Vertex]], Vertices[], MATCH("ID", Vertices[#Headers], 0), FALSE)</f>
        <v>255</v>
      </c>
    </row>
    <row r="76" spans="1:3" x14ac:dyDescent="0.25">
      <c r="A76" s="93" t="s">
        <v>505</v>
      </c>
      <c r="B76" s="95" t="s">
        <v>426</v>
      </c>
      <c r="C76" s="93">
        <f>VLOOKUP(GroupVertices[[#This Row],[Vertex]], Vertices[], MATCH("ID", Vertices[#Headers], 0), FALSE)</f>
        <v>106</v>
      </c>
    </row>
    <row r="77" spans="1:3" x14ac:dyDescent="0.25">
      <c r="A77" s="93" t="s">
        <v>505</v>
      </c>
      <c r="B77" s="95" t="s">
        <v>268</v>
      </c>
      <c r="C77" s="93">
        <f>VLOOKUP(GroupVertices[[#This Row],[Vertex]], Vertices[], MATCH("ID", Vertices[#Headers], 0), FALSE)</f>
        <v>96</v>
      </c>
    </row>
    <row r="78" spans="1:3" x14ac:dyDescent="0.25">
      <c r="A78" s="93" t="s">
        <v>505</v>
      </c>
      <c r="B78" s="95" t="s">
        <v>243</v>
      </c>
      <c r="C78" s="93">
        <f>VLOOKUP(GroupVertices[[#This Row],[Vertex]], Vertices[], MATCH("ID", Vertices[#Headers], 0), FALSE)</f>
        <v>71</v>
      </c>
    </row>
    <row r="79" spans="1:3" x14ac:dyDescent="0.25">
      <c r="A79" s="93" t="s">
        <v>505</v>
      </c>
      <c r="B79" s="95" t="s">
        <v>244</v>
      </c>
      <c r="C79" s="93">
        <f>VLOOKUP(GroupVertices[[#This Row],[Vertex]], Vertices[], MATCH("ID", Vertices[#Headers], 0), FALSE)</f>
        <v>72</v>
      </c>
    </row>
    <row r="80" spans="1:3" x14ac:dyDescent="0.25">
      <c r="A80" s="93" t="s">
        <v>505</v>
      </c>
      <c r="B80" s="95" t="s">
        <v>245</v>
      </c>
      <c r="C80" s="93">
        <f>VLOOKUP(GroupVertices[[#This Row],[Vertex]], Vertices[], MATCH("ID", Vertices[#Headers], 0), FALSE)</f>
        <v>73</v>
      </c>
    </row>
    <row r="81" spans="1:3" x14ac:dyDescent="0.25">
      <c r="A81" s="93" t="s">
        <v>505</v>
      </c>
      <c r="B81" s="95" t="s">
        <v>246</v>
      </c>
      <c r="C81" s="93">
        <f>VLOOKUP(GroupVertices[[#This Row],[Vertex]], Vertices[], MATCH("ID", Vertices[#Headers], 0), FALSE)</f>
        <v>74</v>
      </c>
    </row>
    <row r="82" spans="1:3" x14ac:dyDescent="0.25">
      <c r="A82" s="93" t="s">
        <v>505</v>
      </c>
      <c r="B82" s="95" t="s">
        <v>242</v>
      </c>
      <c r="C82" s="93">
        <f>VLOOKUP(GroupVertices[[#This Row],[Vertex]], Vertices[], MATCH("ID", Vertices[#Headers], 0), FALSE)</f>
        <v>70</v>
      </c>
    </row>
    <row r="83" spans="1:3" x14ac:dyDescent="0.25">
      <c r="A83" s="93" t="s">
        <v>505</v>
      </c>
      <c r="B83" s="95" t="s">
        <v>247</v>
      </c>
      <c r="C83" s="93">
        <f>VLOOKUP(GroupVertices[[#This Row],[Vertex]], Vertices[], MATCH("ID", Vertices[#Headers], 0), FALSE)</f>
        <v>75</v>
      </c>
    </row>
    <row r="84" spans="1:3" x14ac:dyDescent="0.25">
      <c r="A84" s="93" t="s">
        <v>505</v>
      </c>
      <c r="B84" s="95" t="s">
        <v>238</v>
      </c>
      <c r="C84" s="93">
        <f>VLOOKUP(GroupVertices[[#This Row],[Vertex]], Vertices[], MATCH("ID", Vertices[#Headers], 0), FALSE)</f>
        <v>66</v>
      </c>
    </row>
    <row r="85" spans="1:3" x14ac:dyDescent="0.25">
      <c r="A85" s="93" t="s">
        <v>505</v>
      </c>
      <c r="B85" s="95" t="s">
        <v>276</v>
      </c>
      <c r="C85" s="93">
        <f>VLOOKUP(GroupVertices[[#This Row],[Vertex]], Vertices[], MATCH("ID", Vertices[#Headers], 0), FALSE)</f>
        <v>104</v>
      </c>
    </row>
    <row r="86" spans="1:3" x14ac:dyDescent="0.25">
      <c r="A86" s="93" t="s">
        <v>505</v>
      </c>
      <c r="B86" s="95" t="s">
        <v>240</v>
      </c>
      <c r="C86" s="93">
        <f>VLOOKUP(GroupVertices[[#This Row],[Vertex]], Vertices[], MATCH("ID", Vertices[#Headers], 0), FALSE)</f>
        <v>68</v>
      </c>
    </row>
    <row r="87" spans="1:3" x14ac:dyDescent="0.25">
      <c r="A87" s="93" t="s">
        <v>505</v>
      </c>
      <c r="B87" s="95" t="s">
        <v>275</v>
      </c>
      <c r="C87" s="93">
        <f>VLOOKUP(GroupVertices[[#This Row],[Vertex]], Vertices[], MATCH("ID", Vertices[#Headers], 0), FALSE)</f>
        <v>103</v>
      </c>
    </row>
    <row r="88" spans="1:3" x14ac:dyDescent="0.25">
      <c r="A88" s="93" t="s">
        <v>505</v>
      </c>
      <c r="B88" s="95" t="s">
        <v>217</v>
      </c>
      <c r="C88" s="93">
        <f>VLOOKUP(GroupVertices[[#This Row],[Vertex]], Vertices[], MATCH("ID", Vertices[#Headers], 0), FALSE)</f>
        <v>45</v>
      </c>
    </row>
    <row r="89" spans="1:3" x14ac:dyDescent="0.25">
      <c r="A89" s="93" t="s">
        <v>505</v>
      </c>
      <c r="B89" s="95" t="s">
        <v>302</v>
      </c>
      <c r="C89" s="93">
        <f>VLOOKUP(GroupVertices[[#This Row],[Vertex]], Vertices[], MATCH("ID", Vertices[#Headers], 0), FALSE)</f>
        <v>131</v>
      </c>
    </row>
    <row r="90" spans="1:3" x14ac:dyDescent="0.25">
      <c r="A90" s="93" t="s">
        <v>505</v>
      </c>
      <c r="B90" s="95" t="s">
        <v>303</v>
      </c>
      <c r="C90" s="93">
        <f>VLOOKUP(GroupVertices[[#This Row],[Vertex]], Vertices[], MATCH("ID", Vertices[#Headers], 0), FALSE)</f>
        <v>132</v>
      </c>
    </row>
    <row r="91" spans="1:3" x14ac:dyDescent="0.25">
      <c r="A91" s="93" t="s">
        <v>505</v>
      </c>
      <c r="B91" s="95" t="s">
        <v>304</v>
      </c>
      <c r="C91" s="93">
        <f>VLOOKUP(GroupVertices[[#This Row],[Vertex]], Vertices[], MATCH("ID", Vertices[#Headers], 0), FALSE)</f>
        <v>133</v>
      </c>
    </row>
    <row r="92" spans="1:3" x14ac:dyDescent="0.25">
      <c r="A92" s="93" t="s">
        <v>505</v>
      </c>
      <c r="B92" s="95" t="s">
        <v>470</v>
      </c>
      <c r="C92" s="93">
        <f>VLOOKUP(GroupVertices[[#This Row],[Vertex]], Vertices[], MATCH("ID", Vertices[#Headers], 0), FALSE)</f>
        <v>298</v>
      </c>
    </row>
    <row r="93" spans="1:3" x14ac:dyDescent="0.25">
      <c r="A93" s="93" t="s">
        <v>505</v>
      </c>
      <c r="B93" s="95" t="s">
        <v>471</v>
      </c>
      <c r="C93" s="93">
        <f>VLOOKUP(GroupVertices[[#This Row],[Vertex]], Vertices[], MATCH("ID", Vertices[#Headers], 0), FALSE)</f>
        <v>299</v>
      </c>
    </row>
    <row r="94" spans="1:3" x14ac:dyDescent="0.25">
      <c r="A94" s="93" t="s">
        <v>505</v>
      </c>
      <c r="B94" s="95" t="s">
        <v>347</v>
      </c>
      <c r="C94" s="93">
        <f>VLOOKUP(GroupVertices[[#This Row],[Vertex]], Vertices[], MATCH("ID", Vertices[#Headers], 0), FALSE)</f>
        <v>176</v>
      </c>
    </row>
    <row r="95" spans="1:3" x14ac:dyDescent="0.25">
      <c r="A95" s="93" t="s">
        <v>505</v>
      </c>
      <c r="B95" s="95" t="s">
        <v>381</v>
      </c>
      <c r="C95" s="93">
        <f>VLOOKUP(GroupVertices[[#This Row],[Vertex]], Vertices[], MATCH("ID", Vertices[#Headers], 0), FALSE)</f>
        <v>210</v>
      </c>
    </row>
    <row r="96" spans="1:3" x14ac:dyDescent="0.25">
      <c r="A96" s="93" t="s">
        <v>505</v>
      </c>
      <c r="B96" s="95" t="s">
        <v>380</v>
      </c>
      <c r="C96" s="93">
        <f>VLOOKUP(GroupVertices[[#This Row],[Vertex]], Vertices[], MATCH("ID", Vertices[#Headers], 0), FALSE)</f>
        <v>209</v>
      </c>
    </row>
    <row r="97" spans="1:3" x14ac:dyDescent="0.25">
      <c r="A97" s="93" t="s">
        <v>505</v>
      </c>
      <c r="B97" s="95" t="s">
        <v>270</v>
      </c>
      <c r="C97" s="93">
        <f>VLOOKUP(GroupVertices[[#This Row],[Vertex]], Vertices[], MATCH("ID", Vertices[#Headers], 0), FALSE)</f>
        <v>98</v>
      </c>
    </row>
    <row r="98" spans="1:3" x14ac:dyDescent="0.25">
      <c r="A98" s="93" t="s">
        <v>505</v>
      </c>
      <c r="B98" s="95" t="s">
        <v>272</v>
      </c>
      <c r="C98" s="93">
        <f>VLOOKUP(GroupVertices[[#This Row],[Vertex]], Vertices[], MATCH("ID", Vertices[#Headers], 0), FALSE)</f>
        <v>100</v>
      </c>
    </row>
    <row r="99" spans="1:3" x14ac:dyDescent="0.25">
      <c r="A99" s="93" t="s">
        <v>505</v>
      </c>
      <c r="B99" s="95" t="s">
        <v>396</v>
      </c>
      <c r="C99" s="93">
        <f>VLOOKUP(GroupVertices[[#This Row],[Vertex]], Vertices[], MATCH("ID", Vertices[#Headers], 0), FALSE)</f>
        <v>225</v>
      </c>
    </row>
    <row r="100" spans="1:3" x14ac:dyDescent="0.25">
      <c r="A100" s="93" t="s">
        <v>505</v>
      </c>
      <c r="B100" s="95" t="s">
        <v>461</v>
      </c>
      <c r="C100" s="93">
        <f>VLOOKUP(GroupVertices[[#This Row],[Vertex]], Vertices[], MATCH("ID", Vertices[#Headers], 0), FALSE)</f>
        <v>289</v>
      </c>
    </row>
    <row r="101" spans="1:3" x14ac:dyDescent="0.25">
      <c r="A101" s="93" t="s">
        <v>505</v>
      </c>
      <c r="B101" s="95" t="s">
        <v>460</v>
      </c>
      <c r="C101" s="93">
        <f>VLOOKUP(GroupVertices[[#This Row],[Vertex]], Vertices[], MATCH("ID", Vertices[#Headers], 0), FALSE)</f>
        <v>288</v>
      </c>
    </row>
    <row r="102" spans="1:3" x14ac:dyDescent="0.25">
      <c r="A102" s="93" t="s">
        <v>505</v>
      </c>
      <c r="B102" s="95" t="s">
        <v>397</v>
      </c>
      <c r="C102" s="93">
        <f>VLOOKUP(GroupVertices[[#This Row],[Vertex]], Vertices[], MATCH("ID", Vertices[#Headers], 0), FALSE)</f>
        <v>226</v>
      </c>
    </row>
    <row r="103" spans="1:3" x14ac:dyDescent="0.25">
      <c r="A103" s="93" t="s">
        <v>505</v>
      </c>
      <c r="B103" s="95" t="s">
        <v>271</v>
      </c>
      <c r="C103" s="93">
        <f>VLOOKUP(GroupVertices[[#This Row],[Vertex]], Vertices[], MATCH("ID", Vertices[#Headers], 0), FALSE)</f>
        <v>99</v>
      </c>
    </row>
    <row r="104" spans="1:3" x14ac:dyDescent="0.25">
      <c r="A104" s="93" t="s">
        <v>505</v>
      </c>
      <c r="B104" s="95" t="s">
        <v>256</v>
      </c>
      <c r="C104" s="93">
        <f>VLOOKUP(GroupVertices[[#This Row],[Vertex]], Vertices[], MATCH("ID", Vertices[#Headers], 0), FALSE)</f>
        <v>84</v>
      </c>
    </row>
    <row r="105" spans="1:3" x14ac:dyDescent="0.25">
      <c r="A105" s="93" t="s">
        <v>505</v>
      </c>
      <c r="B105" s="95" t="s">
        <v>257</v>
      </c>
      <c r="C105" s="93">
        <f>VLOOKUP(GroupVertices[[#This Row],[Vertex]], Vertices[], MATCH("ID", Vertices[#Headers], 0), FALSE)</f>
        <v>85</v>
      </c>
    </row>
    <row r="106" spans="1:3" x14ac:dyDescent="0.25">
      <c r="A106" s="93" t="s">
        <v>505</v>
      </c>
      <c r="B106" s="95" t="s">
        <v>255</v>
      </c>
      <c r="C106" s="93">
        <f>VLOOKUP(GroupVertices[[#This Row],[Vertex]], Vertices[], MATCH("ID", Vertices[#Headers], 0), FALSE)</f>
        <v>83</v>
      </c>
    </row>
    <row r="107" spans="1:3" x14ac:dyDescent="0.25">
      <c r="A107" s="93" t="s">
        <v>505</v>
      </c>
      <c r="B107" s="95" t="s">
        <v>259</v>
      </c>
      <c r="C107" s="93">
        <f>VLOOKUP(GroupVertices[[#This Row],[Vertex]], Vertices[], MATCH("ID", Vertices[#Headers], 0), FALSE)</f>
        <v>87</v>
      </c>
    </row>
    <row r="108" spans="1:3" x14ac:dyDescent="0.25">
      <c r="A108" s="93" t="s">
        <v>505</v>
      </c>
      <c r="B108" s="95" t="s">
        <v>258</v>
      </c>
      <c r="C108" s="93">
        <f>VLOOKUP(GroupVertices[[#This Row],[Vertex]], Vertices[], MATCH("ID", Vertices[#Headers], 0), FALSE)</f>
        <v>86</v>
      </c>
    </row>
    <row r="109" spans="1:3" x14ac:dyDescent="0.25">
      <c r="A109" s="93" t="s">
        <v>505</v>
      </c>
      <c r="B109" s="95" t="s">
        <v>382</v>
      </c>
      <c r="C109" s="93">
        <f>VLOOKUP(GroupVertices[[#This Row],[Vertex]], Vertices[], MATCH("ID", Vertices[#Headers], 0), FALSE)</f>
        <v>211</v>
      </c>
    </row>
    <row r="110" spans="1:3" x14ac:dyDescent="0.25">
      <c r="A110" s="93" t="s">
        <v>505</v>
      </c>
      <c r="B110" s="95" t="s">
        <v>305</v>
      </c>
      <c r="C110" s="93">
        <f>VLOOKUP(GroupVertices[[#This Row],[Vertex]], Vertices[], MATCH("ID", Vertices[#Headers], 0), FALSE)</f>
        <v>134</v>
      </c>
    </row>
    <row r="111" spans="1:3" x14ac:dyDescent="0.25">
      <c r="A111" s="93" t="s">
        <v>505</v>
      </c>
      <c r="B111" s="95" t="s">
        <v>248</v>
      </c>
      <c r="C111" s="93">
        <f>VLOOKUP(GroupVertices[[#This Row],[Vertex]], Vertices[], MATCH("ID", Vertices[#Headers], 0), FALSE)</f>
        <v>76</v>
      </c>
    </row>
    <row r="112" spans="1:3" x14ac:dyDescent="0.25">
      <c r="A112" s="93" t="s">
        <v>505</v>
      </c>
      <c r="B112" s="95" t="s">
        <v>332</v>
      </c>
      <c r="C112" s="93">
        <f>VLOOKUP(GroupVertices[[#This Row],[Vertex]], Vertices[], MATCH("ID", Vertices[#Headers], 0), FALSE)</f>
        <v>161</v>
      </c>
    </row>
    <row r="113" spans="1:3" x14ac:dyDescent="0.25">
      <c r="A113" s="93" t="s">
        <v>505</v>
      </c>
      <c r="B113" s="95" t="s">
        <v>335</v>
      </c>
      <c r="C113" s="93">
        <f>VLOOKUP(GroupVertices[[#This Row],[Vertex]], Vertices[], MATCH("ID", Vertices[#Headers], 0), FALSE)</f>
        <v>164</v>
      </c>
    </row>
    <row r="114" spans="1:3" x14ac:dyDescent="0.25">
      <c r="A114" s="93" t="s">
        <v>505</v>
      </c>
      <c r="B114" s="95" t="s">
        <v>296</v>
      </c>
      <c r="C114" s="93">
        <f>VLOOKUP(GroupVertices[[#This Row],[Vertex]], Vertices[], MATCH("ID", Vertices[#Headers], 0), FALSE)</f>
        <v>125</v>
      </c>
    </row>
    <row r="115" spans="1:3" x14ac:dyDescent="0.25">
      <c r="A115" s="93" t="s">
        <v>505</v>
      </c>
      <c r="B115" s="95" t="s">
        <v>299</v>
      </c>
      <c r="C115" s="93">
        <f>VLOOKUP(GroupVertices[[#This Row],[Vertex]], Vertices[], MATCH("ID", Vertices[#Headers], 0), FALSE)</f>
        <v>128</v>
      </c>
    </row>
    <row r="116" spans="1:3" x14ac:dyDescent="0.25">
      <c r="A116" s="93" t="s">
        <v>505</v>
      </c>
      <c r="B116" s="95" t="s">
        <v>295</v>
      </c>
      <c r="C116" s="93">
        <f>VLOOKUP(GroupVertices[[#This Row],[Vertex]], Vertices[], MATCH("ID", Vertices[#Headers], 0), FALSE)</f>
        <v>124</v>
      </c>
    </row>
    <row r="117" spans="1:3" x14ac:dyDescent="0.25">
      <c r="A117" s="93" t="s">
        <v>505</v>
      </c>
      <c r="B117" s="95" t="s">
        <v>298</v>
      </c>
      <c r="C117" s="93">
        <f>VLOOKUP(GroupVertices[[#This Row],[Vertex]], Vertices[], MATCH("ID", Vertices[#Headers], 0), FALSE)</f>
        <v>127</v>
      </c>
    </row>
    <row r="118" spans="1:3" x14ac:dyDescent="0.25">
      <c r="A118" s="93" t="s">
        <v>505</v>
      </c>
      <c r="B118" s="95" t="s">
        <v>329</v>
      </c>
      <c r="C118" s="93">
        <f>VLOOKUP(GroupVertices[[#This Row],[Vertex]], Vertices[], MATCH("ID", Vertices[#Headers], 0), FALSE)</f>
        <v>158</v>
      </c>
    </row>
    <row r="119" spans="1:3" x14ac:dyDescent="0.25">
      <c r="A119" s="93" t="s">
        <v>505</v>
      </c>
      <c r="B119" s="95" t="s">
        <v>338</v>
      </c>
      <c r="C119" s="93">
        <f>VLOOKUP(GroupVertices[[#This Row],[Vertex]], Vertices[], MATCH("ID", Vertices[#Headers], 0), FALSE)</f>
        <v>167</v>
      </c>
    </row>
    <row r="120" spans="1:3" x14ac:dyDescent="0.25">
      <c r="A120" s="93" t="s">
        <v>505</v>
      </c>
      <c r="B120" s="95" t="s">
        <v>374</v>
      </c>
      <c r="C120" s="93">
        <f>VLOOKUP(GroupVertices[[#This Row],[Vertex]], Vertices[], MATCH("ID", Vertices[#Headers], 0), FALSE)</f>
        <v>203</v>
      </c>
    </row>
    <row r="121" spans="1:3" x14ac:dyDescent="0.25">
      <c r="A121" s="93" t="s">
        <v>505</v>
      </c>
      <c r="B121" s="95" t="s">
        <v>199</v>
      </c>
      <c r="C121" s="93">
        <f>VLOOKUP(GroupVertices[[#This Row],[Vertex]], Vertices[], MATCH("ID", Vertices[#Headers], 0), FALSE)</f>
        <v>27</v>
      </c>
    </row>
    <row r="122" spans="1:3" x14ac:dyDescent="0.25">
      <c r="A122" s="93" t="s">
        <v>505</v>
      </c>
      <c r="B122" s="95" t="s">
        <v>200</v>
      </c>
      <c r="C122" s="93">
        <f>VLOOKUP(GroupVertices[[#This Row],[Vertex]], Vertices[], MATCH("ID", Vertices[#Headers], 0), FALSE)</f>
        <v>28</v>
      </c>
    </row>
    <row r="123" spans="1:3" x14ac:dyDescent="0.25">
      <c r="A123" s="93" t="s">
        <v>505</v>
      </c>
      <c r="B123" s="95" t="s">
        <v>394</v>
      </c>
      <c r="C123" s="93">
        <f>VLOOKUP(GroupVertices[[#This Row],[Vertex]], Vertices[], MATCH("ID", Vertices[#Headers], 0), FALSE)</f>
        <v>223</v>
      </c>
    </row>
    <row r="124" spans="1:3" x14ac:dyDescent="0.25">
      <c r="A124" s="93" t="s">
        <v>505</v>
      </c>
      <c r="B124" s="95" t="s">
        <v>278</v>
      </c>
      <c r="C124" s="93">
        <f>VLOOKUP(GroupVertices[[#This Row],[Vertex]], Vertices[], MATCH("ID", Vertices[#Headers], 0), FALSE)</f>
        <v>107</v>
      </c>
    </row>
    <row r="125" spans="1:3" x14ac:dyDescent="0.25">
      <c r="A125" s="93" t="s">
        <v>505</v>
      </c>
      <c r="B125" s="95" t="s">
        <v>202</v>
      </c>
      <c r="C125" s="93">
        <f>VLOOKUP(GroupVertices[[#This Row],[Vertex]], Vertices[], MATCH("ID", Vertices[#Headers], 0), FALSE)</f>
        <v>30</v>
      </c>
    </row>
    <row r="126" spans="1:3" x14ac:dyDescent="0.25">
      <c r="A126" s="93" t="s">
        <v>505</v>
      </c>
      <c r="B126" s="95" t="s">
        <v>290</v>
      </c>
      <c r="C126" s="93">
        <f>VLOOKUP(GroupVertices[[#This Row],[Vertex]], Vertices[], MATCH("ID", Vertices[#Headers], 0), FALSE)</f>
        <v>119</v>
      </c>
    </row>
    <row r="127" spans="1:3" x14ac:dyDescent="0.25">
      <c r="A127" s="93" t="s">
        <v>505</v>
      </c>
      <c r="B127" s="95" t="s">
        <v>373</v>
      </c>
      <c r="C127" s="93">
        <f>VLOOKUP(GroupVertices[[#This Row],[Vertex]], Vertices[], MATCH("ID", Vertices[#Headers], 0), FALSE)</f>
        <v>202</v>
      </c>
    </row>
    <row r="128" spans="1:3" x14ac:dyDescent="0.25">
      <c r="A128" s="93" t="s">
        <v>505</v>
      </c>
      <c r="B128" s="95" t="s">
        <v>203</v>
      </c>
      <c r="C128" s="93">
        <f>VLOOKUP(GroupVertices[[#This Row],[Vertex]], Vertices[], MATCH("ID", Vertices[#Headers], 0), FALSE)</f>
        <v>31</v>
      </c>
    </row>
    <row r="129" spans="1:3" x14ac:dyDescent="0.25">
      <c r="A129" s="93" t="s">
        <v>505</v>
      </c>
      <c r="B129" s="95" t="s">
        <v>330</v>
      </c>
      <c r="C129" s="93">
        <f>VLOOKUP(GroupVertices[[#This Row],[Vertex]], Vertices[], MATCH("ID", Vertices[#Headers], 0), FALSE)</f>
        <v>159</v>
      </c>
    </row>
    <row r="130" spans="1:3" x14ac:dyDescent="0.25">
      <c r="A130" s="93" t="s">
        <v>505</v>
      </c>
      <c r="B130" s="95" t="s">
        <v>331</v>
      </c>
      <c r="C130" s="93">
        <f>VLOOKUP(GroupVertices[[#This Row],[Vertex]], Vertices[], MATCH("ID", Vertices[#Headers], 0), FALSE)</f>
        <v>160</v>
      </c>
    </row>
    <row r="131" spans="1:3" x14ac:dyDescent="0.25">
      <c r="A131" s="93" t="s">
        <v>505</v>
      </c>
      <c r="B131" s="95" t="s">
        <v>204</v>
      </c>
      <c r="C131" s="93">
        <f>VLOOKUP(GroupVertices[[#This Row],[Vertex]], Vertices[], MATCH("ID", Vertices[#Headers], 0), FALSE)</f>
        <v>32</v>
      </c>
    </row>
    <row r="132" spans="1:3" x14ac:dyDescent="0.25">
      <c r="A132" s="93" t="s">
        <v>505</v>
      </c>
      <c r="B132" s="95" t="s">
        <v>455</v>
      </c>
      <c r="C132" s="93">
        <f>VLOOKUP(GroupVertices[[#This Row],[Vertex]], Vertices[], MATCH("ID", Vertices[#Headers], 0), FALSE)</f>
        <v>283</v>
      </c>
    </row>
    <row r="133" spans="1:3" x14ac:dyDescent="0.25">
      <c r="A133" s="93" t="s">
        <v>505</v>
      </c>
      <c r="B133" s="95" t="s">
        <v>454</v>
      </c>
      <c r="C133" s="93">
        <f>VLOOKUP(GroupVertices[[#This Row],[Vertex]], Vertices[], MATCH("ID", Vertices[#Headers], 0), FALSE)</f>
        <v>282</v>
      </c>
    </row>
    <row r="134" spans="1:3" x14ac:dyDescent="0.25">
      <c r="A134" s="93" t="s">
        <v>505</v>
      </c>
      <c r="B134" s="95" t="s">
        <v>484</v>
      </c>
      <c r="C134" s="93">
        <f>VLOOKUP(GroupVertices[[#This Row],[Vertex]], Vertices[], MATCH("ID", Vertices[#Headers], 0), FALSE)</f>
        <v>312</v>
      </c>
    </row>
    <row r="135" spans="1:3" x14ac:dyDescent="0.25">
      <c r="A135" s="93" t="s">
        <v>505</v>
      </c>
      <c r="B135" s="95" t="s">
        <v>181</v>
      </c>
      <c r="C135" s="93">
        <f>VLOOKUP(GroupVertices[[#This Row],[Vertex]], Vertices[], MATCH("ID", Vertices[#Headers], 0), FALSE)</f>
        <v>9</v>
      </c>
    </row>
    <row r="136" spans="1:3" x14ac:dyDescent="0.25">
      <c r="A136" s="93" t="s">
        <v>505</v>
      </c>
      <c r="B136" s="95" t="s">
        <v>182</v>
      </c>
      <c r="C136" s="93">
        <f>VLOOKUP(GroupVertices[[#This Row],[Vertex]], Vertices[], MATCH("ID", Vertices[#Headers], 0), FALSE)</f>
        <v>10</v>
      </c>
    </row>
    <row r="137" spans="1:3" x14ac:dyDescent="0.25">
      <c r="A137" s="93" t="s">
        <v>505</v>
      </c>
      <c r="B137" s="95" t="s">
        <v>183</v>
      </c>
      <c r="C137" s="93">
        <f>VLOOKUP(GroupVertices[[#This Row],[Vertex]], Vertices[], MATCH("ID", Vertices[#Headers], 0), FALSE)</f>
        <v>11</v>
      </c>
    </row>
    <row r="138" spans="1:3" x14ac:dyDescent="0.25">
      <c r="A138" s="93" t="s">
        <v>505</v>
      </c>
      <c r="B138" s="95" t="s">
        <v>185</v>
      </c>
      <c r="C138" s="93">
        <f>VLOOKUP(GroupVertices[[#This Row],[Vertex]], Vertices[], MATCH("ID", Vertices[#Headers], 0), FALSE)</f>
        <v>13</v>
      </c>
    </row>
    <row r="139" spans="1:3" x14ac:dyDescent="0.25">
      <c r="A139" s="93" t="s">
        <v>505</v>
      </c>
      <c r="B139" s="95" t="s">
        <v>186</v>
      </c>
      <c r="C139" s="93">
        <f>VLOOKUP(GroupVertices[[#This Row],[Vertex]], Vertices[], MATCH("ID", Vertices[#Headers], 0), FALSE)</f>
        <v>14</v>
      </c>
    </row>
    <row r="140" spans="1:3" x14ac:dyDescent="0.25">
      <c r="A140" s="93" t="s">
        <v>505</v>
      </c>
      <c r="B140" s="95" t="s">
        <v>184</v>
      </c>
      <c r="C140" s="93">
        <f>VLOOKUP(GroupVertices[[#This Row],[Vertex]], Vertices[], MATCH("ID", Vertices[#Headers], 0), FALSE)</f>
        <v>12</v>
      </c>
    </row>
    <row r="141" spans="1:3" x14ac:dyDescent="0.25">
      <c r="A141" s="93" t="s">
        <v>505</v>
      </c>
      <c r="B141" s="95" t="s">
        <v>485</v>
      </c>
      <c r="C141" s="93">
        <f>VLOOKUP(GroupVertices[[#This Row],[Vertex]], Vertices[], MATCH("ID", Vertices[#Headers], 0), FALSE)</f>
        <v>313</v>
      </c>
    </row>
    <row r="142" spans="1:3" x14ac:dyDescent="0.25">
      <c r="A142" s="93" t="s">
        <v>505</v>
      </c>
      <c r="B142" s="95" t="s">
        <v>395</v>
      </c>
      <c r="C142" s="93">
        <f>VLOOKUP(GroupVertices[[#This Row],[Vertex]], Vertices[], MATCH("ID", Vertices[#Headers], 0), FALSE)</f>
        <v>224</v>
      </c>
    </row>
    <row r="143" spans="1:3" x14ac:dyDescent="0.25">
      <c r="A143" s="93" t="s">
        <v>505</v>
      </c>
      <c r="B143" s="95" t="s">
        <v>421</v>
      </c>
      <c r="C143" s="93">
        <f>VLOOKUP(GroupVertices[[#This Row],[Vertex]], Vertices[], MATCH("ID", Vertices[#Headers], 0), FALSE)</f>
        <v>250</v>
      </c>
    </row>
    <row r="144" spans="1:3" x14ac:dyDescent="0.25">
      <c r="A144" s="93" t="s">
        <v>505</v>
      </c>
      <c r="B144" s="95" t="s">
        <v>363</v>
      </c>
      <c r="C144" s="93">
        <f>VLOOKUP(GroupVertices[[#This Row],[Vertex]], Vertices[], MATCH("ID", Vertices[#Headers], 0), FALSE)</f>
        <v>192</v>
      </c>
    </row>
    <row r="145" spans="1:3" x14ac:dyDescent="0.25">
      <c r="A145" s="93" t="s">
        <v>505</v>
      </c>
      <c r="B145" s="95" t="s">
        <v>364</v>
      </c>
      <c r="C145" s="93">
        <f>VLOOKUP(GroupVertices[[#This Row],[Vertex]], Vertices[], MATCH("ID", Vertices[#Headers], 0), FALSE)</f>
        <v>193</v>
      </c>
    </row>
    <row r="146" spans="1:3" x14ac:dyDescent="0.25">
      <c r="A146" s="93" t="s">
        <v>505</v>
      </c>
      <c r="B146" s="95" t="s">
        <v>405</v>
      </c>
      <c r="C146" s="93">
        <f>VLOOKUP(GroupVertices[[#This Row],[Vertex]], Vertices[], MATCH("ID", Vertices[#Headers], 0), FALSE)</f>
        <v>234</v>
      </c>
    </row>
    <row r="147" spans="1:3" x14ac:dyDescent="0.25">
      <c r="A147" s="93" t="s">
        <v>505</v>
      </c>
      <c r="B147" s="95" t="s">
        <v>406</v>
      </c>
      <c r="C147" s="93">
        <f>VLOOKUP(GroupVertices[[#This Row],[Vertex]], Vertices[], MATCH("ID", Vertices[#Headers], 0), FALSE)</f>
        <v>235</v>
      </c>
    </row>
    <row r="148" spans="1:3" x14ac:dyDescent="0.25">
      <c r="A148" s="93" t="s">
        <v>505</v>
      </c>
      <c r="B148" s="95" t="s">
        <v>434</v>
      </c>
      <c r="C148" s="93">
        <f>VLOOKUP(GroupVertices[[#This Row],[Vertex]], Vertices[], MATCH("ID", Vertices[#Headers], 0), FALSE)</f>
        <v>262</v>
      </c>
    </row>
    <row r="149" spans="1:3" x14ac:dyDescent="0.25">
      <c r="A149" s="93" t="s">
        <v>505</v>
      </c>
      <c r="B149" s="95" t="s">
        <v>407</v>
      </c>
      <c r="C149" s="93">
        <f>VLOOKUP(GroupVertices[[#This Row],[Vertex]], Vertices[], MATCH("ID", Vertices[#Headers], 0), FALSE)</f>
        <v>236</v>
      </c>
    </row>
    <row r="150" spans="1:3" x14ac:dyDescent="0.25">
      <c r="A150" s="93" t="s">
        <v>505</v>
      </c>
      <c r="B150" s="95" t="s">
        <v>201</v>
      </c>
      <c r="C150" s="93">
        <f>VLOOKUP(GroupVertices[[#This Row],[Vertex]], Vertices[], MATCH("ID", Vertices[#Headers], 0), FALSE)</f>
        <v>29</v>
      </c>
    </row>
    <row r="151" spans="1:3" x14ac:dyDescent="0.25">
      <c r="A151" s="93" t="s">
        <v>505</v>
      </c>
      <c r="B151" s="95" t="s">
        <v>212</v>
      </c>
      <c r="C151" s="93">
        <f>VLOOKUP(GroupVertices[[#This Row],[Vertex]], Vertices[], MATCH("ID", Vertices[#Headers], 0), FALSE)</f>
        <v>40</v>
      </c>
    </row>
    <row r="152" spans="1:3" x14ac:dyDescent="0.25">
      <c r="A152" s="93" t="s">
        <v>505</v>
      </c>
      <c r="B152" s="95" t="s">
        <v>193</v>
      </c>
      <c r="C152" s="93">
        <f>VLOOKUP(GroupVertices[[#This Row],[Vertex]], Vertices[], MATCH("ID", Vertices[#Headers], 0), FALSE)</f>
        <v>21</v>
      </c>
    </row>
    <row r="153" spans="1:3" x14ac:dyDescent="0.25">
      <c r="A153" s="93" t="s">
        <v>505</v>
      </c>
      <c r="B153" s="95" t="s">
        <v>194</v>
      </c>
      <c r="C153" s="93">
        <f>VLOOKUP(GroupVertices[[#This Row],[Vertex]], Vertices[], MATCH("ID", Vertices[#Headers], 0), FALSE)</f>
        <v>22</v>
      </c>
    </row>
    <row r="154" spans="1:3" x14ac:dyDescent="0.25">
      <c r="A154" s="93" t="s">
        <v>505</v>
      </c>
      <c r="B154" s="95" t="s">
        <v>195</v>
      </c>
      <c r="C154" s="93">
        <f>VLOOKUP(GroupVertices[[#This Row],[Vertex]], Vertices[], MATCH("ID", Vertices[#Headers], 0), FALSE)</f>
        <v>23</v>
      </c>
    </row>
    <row r="155" spans="1:3" x14ac:dyDescent="0.25">
      <c r="A155" s="93" t="s">
        <v>505</v>
      </c>
      <c r="B155" s="95" t="s">
        <v>196</v>
      </c>
      <c r="C155" s="93">
        <f>VLOOKUP(GroupVertices[[#This Row],[Vertex]], Vertices[], MATCH("ID", Vertices[#Headers], 0), FALSE)</f>
        <v>24</v>
      </c>
    </row>
    <row r="156" spans="1:3" x14ac:dyDescent="0.25">
      <c r="A156" s="93" t="s">
        <v>505</v>
      </c>
      <c r="B156" s="95" t="s">
        <v>176</v>
      </c>
      <c r="C156" s="93">
        <f>VLOOKUP(GroupVertices[[#This Row],[Vertex]], Vertices[], MATCH("ID", Vertices[#Headers], 0), FALSE)</f>
        <v>4</v>
      </c>
    </row>
    <row r="157" spans="1:3" x14ac:dyDescent="0.25">
      <c r="A157" s="93" t="s">
        <v>505</v>
      </c>
      <c r="B157" s="95" t="s">
        <v>177</v>
      </c>
      <c r="C157" s="93">
        <f>VLOOKUP(GroupVertices[[#This Row],[Vertex]], Vertices[], MATCH("ID", Vertices[#Headers], 0), FALSE)</f>
        <v>5</v>
      </c>
    </row>
    <row r="158" spans="1:3" x14ac:dyDescent="0.25">
      <c r="A158" s="93" t="s">
        <v>505</v>
      </c>
      <c r="B158" s="95" t="s">
        <v>175</v>
      </c>
      <c r="C158" s="93">
        <f>VLOOKUP(GroupVertices[[#This Row],[Vertex]], Vertices[], MATCH("ID", Vertices[#Headers], 0), FALSE)</f>
        <v>3</v>
      </c>
    </row>
    <row r="159" spans="1:3" x14ac:dyDescent="0.25">
      <c r="A159" s="93" t="s">
        <v>506</v>
      </c>
      <c r="B159" s="95" t="s">
        <v>342</v>
      </c>
      <c r="C159" s="93">
        <f>VLOOKUP(GroupVertices[[#This Row],[Vertex]], Vertices[], MATCH("ID", Vertices[#Headers], 0), FALSE)</f>
        <v>171</v>
      </c>
    </row>
    <row r="160" spans="1:3" x14ac:dyDescent="0.25">
      <c r="A160" s="93" t="s">
        <v>506</v>
      </c>
      <c r="B160" s="95" t="s">
        <v>361</v>
      </c>
      <c r="C160" s="93">
        <f>VLOOKUP(GroupVertices[[#This Row],[Vertex]], Vertices[], MATCH("ID", Vertices[#Headers], 0), FALSE)</f>
        <v>190</v>
      </c>
    </row>
    <row r="161" spans="1:3" x14ac:dyDescent="0.25">
      <c r="A161" s="93" t="s">
        <v>506</v>
      </c>
      <c r="B161" s="95" t="s">
        <v>371</v>
      </c>
      <c r="C161" s="93">
        <f>VLOOKUP(GroupVertices[[#This Row],[Vertex]], Vertices[], MATCH("ID", Vertices[#Headers], 0), FALSE)</f>
        <v>200</v>
      </c>
    </row>
    <row r="162" spans="1:3" x14ac:dyDescent="0.25">
      <c r="A162" s="93" t="s">
        <v>506</v>
      </c>
      <c r="B162" s="95" t="s">
        <v>372</v>
      </c>
      <c r="C162" s="93">
        <f>VLOOKUP(GroupVertices[[#This Row],[Vertex]], Vertices[], MATCH("ID", Vertices[#Headers], 0), FALSE)</f>
        <v>201</v>
      </c>
    </row>
    <row r="163" spans="1:3" x14ac:dyDescent="0.25">
      <c r="A163" s="93" t="s">
        <v>506</v>
      </c>
      <c r="B163" s="95" t="s">
        <v>362</v>
      </c>
      <c r="C163" s="93">
        <f>VLOOKUP(GroupVertices[[#This Row],[Vertex]], Vertices[], MATCH("ID", Vertices[#Headers], 0), FALSE)</f>
        <v>191</v>
      </c>
    </row>
    <row r="164" spans="1:3" x14ac:dyDescent="0.25">
      <c r="A164" s="93" t="s">
        <v>506</v>
      </c>
      <c r="B164" s="95" t="s">
        <v>414</v>
      </c>
      <c r="C164" s="93">
        <f>VLOOKUP(GroupVertices[[#This Row],[Vertex]], Vertices[], MATCH("ID", Vertices[#Headers], 0), FALSE)</f>
        <v>243</v>
      </c>
    </row>
    <row r="165" spans="1:3" x14ac:dyDescent="0.25">
      <c r="A165" s="93" t="s">
        <v>506</v>
      </c>
      <c r="B165" s="95" t="s">
        <v>415</v>
      </c>
      <c r="C165" s="93">
        <f>VLOOKUP(GroupVertices[[#This Row],[Vertex]], Vertices[], MATCH("ID", Vertices[#Headers], 0), FALSE)</f>
        <v>244</v>
      </c>
    </row>
    <row r="166" spans="1:3" x14ac:dyDescent="0.25">
      <c r="A166" s="93" t="s">
        <v>506</v>
      </c>
      <c r="B166" s="95" t="s">
        <v>343</v>
      </c>
      <c r="C166" s="93">
        <f>VLOOKUP(GroupVertices[[#This Row],[Vertex]], Vertices[], MATCH("ID", Vertices[#Headers], 0), FALSE)</f>
        <v>172</v>
      </c>
    </row>
    <row r="167" spans="1:3" x14ac:dyDescent="0.25">
      <c r="A167" s="93" t="s">
        <v>506</v>
      </c>
      <c r="B167" s="95" t="s">
        <v>281</v>
      </c>
      <c r="C167" s="93">
        <f>VLOOKUP(GroupVertices[[#This Row],[Vertex]], Vertices[], MATCH("ID", Vertices[#Headers], 0), FALSE)</f>
        <v>110</v>
      </c>
    </row>
    <row r="168" spans="1:3" x14ac:dyDescent="0.25">
      <c r="A168" s="93" t="s">
        <v>506</v>
      </c>
      <c r="B168" s="95" t="s">
        <v>283</v>
      </c>
      <c r="C168" s="93">
        <f>VLOOKUP(GroupVertices[[#This Row],[Vertex]], Vertices[], MATCH("ID", Vertices[#Headers], 0), FALSE)</f>
        <v>112</v>
      </c>
    </row>
    <row r="169" spans="1:3" x14ac:dyDescent="0.25">
      <c r="A169" s="93" t="s">
        <v>506</v>
      </c>
      <c r="B169" s="95" t="s">
        <v>280</v>
      </c>
      <c r="C169" s="93">
        <f>VLOOKUP(GroupVertices[[#This Row],[Vertex]], Vertices[], MATCH("ID", Vertices[#Headers], 0), FALSE)</f>
        <v>109</v>
      </c>
    </row>
    <row r="170" spans="1:3" x14ac:dyDescent="0.25">
      <c r="A170" s="93" t="s">
        <v>506</v>
      </c>
      <c r="B170" s="95" t="s">
        <v>282</v>
      </c>
      <c r="C170" s="93">
        <f>VLOOKUP(GroupVertices[[#This Row],[Vertex]], Vertices[], MATCH("ID", Vertices[#Headers], 0), FALSE)</f>
        <v>111</v>
      </c>
    </row>
    <row r="171" spans="1:3" x14ac:dyDescent="0.25">
      <c r="A171" s="93" t="s">
        <v>506</v>
      </c>
      <c r="B171" s="95" t="s">
        <v>284</v>
      </c>
      <c r="C171" s="93">
        <f>VLOOKUP(GroupVertices[[#This Row],[Vertex]], Vertices[], MATCH("ID", Vertices[#Headers], 0), FALSE)</f>
        <v>113</v>
      </c>
    </row>
    <row r="172" spans="1:3" x14ac:dyDescent="0.25">
      <c r="A172" s="93" t="s">
        <v>506</v>
      </c>
      <c r="B172" s="95" t="s">
        <v>285</v>
      </c>
      <c r="C172" s="93">
        <f>VLOOKUP(GroupVertices[[#This Row],[Vertex]], Vertices[], MATCH("ID", Vertices[#Headers], 0), FALSE)</f>
        <v>114</v>
      </c>
    </row>
    <row r="173" spans="1:3" x14ac:dyDescent="0.25">
      <c r="A173" s="93" t="s">
        <v>506</v>
      </c>
      <c r="B173" s="95" t="s">
        <v>279</v>
      </c>
      <c r="C173" s="93">
        <f>VLOOKUP(GroupVertices[[#This Row],[Vertex]], Vertices[], MATCH("ID", Vertices[#Headers], 0), FALSE)</f>
        <v>108</v>
      </c>
    </row>
    <row r="174" spans="1:3" x14ac:dyDescent="0.25">
      <c r="A174" s="93" t="s">
        <v>507</v>
      </c>
      <c r="B174" s="95" t="s">
        <v>437</v>
      </c>
      <c r="C174" s="93">
        <f>VLOOKUP(GroupVertices[[#This Row],[Vertex]], Vertices[], MATCH("ID", Vertices[#Headers], 0), FALSE)</f>
        <v>265</v>
      </c>
    </row>
    <row r="175" spans="1:3" x14ac:dyDescent="0.25">
      <c r="A175" s="93" t="s">
        <v>507</v>
      </c>
      <c r="B175" s="95" t="s">
        <v>450</v>
      </c>
      <c r="C175" s="93">
        <f>VLOOKUP(GroupVertices[[#This Row],[Vertex]], Vertices[], MATCH("ID", Vertices[#Headers], 0), FALSE)</f>
        <v>278</v>
      </c>
    </row>
    <row r="176" spans="1:3" x14ac:dyDescent="0.25">
      <c r="A176" s="93" t="s">
        <v>507</v>
      </c>
      <c r="B176" s="95" t="s">
        <v>445</v>
      </c>
      <c r="C176" s="93">
        <f>VLOOKUP(GroupVertices[[#This Row],[Vertex]], Vertices[], MATCH("ID", Vertices[#Headers], 0), FALSE)</f>
        <v>273</v>
      </c>
    </row>
    <row r="177" spans="1:3" x14ac:dyDescent="0.25">
      <c r="A177" s="93" t="s">
        <v>507</v>
      </c>
      <c r="B177" s="95" t="s">
        <v>438</v>
      </c>
      <c r="C177" s="93">
        <f>VLOOKUP(GroupVertices[[#This Row],[Vertex]], Vertices[], MATCH("ID", Vertices[#Headers], 0), FALSE)</f>
        <v>266</v>
      </c>
    </row>
    <row r="178" spans="1:3" x14ac:dyDescent="0.25">
      <c r="A178" s="93" t="s">
        <v>507</v>
      </c>
      <c r="B178" s="95" t="s">
        <v>439</v>
      </c>
      <c r="C178" s="93">
        <f>VLOOKUP(GroupVertices[[#This Row],[Vertex]], Vertices[], MATCH("ID", Vertices[#Headers], 0), FALSE)</f>
        <v>267</v>
      </c>
    </row>
    <row r="179" spans="1:3" x14ac:dyDescent="0.25">
      <c r="A179" s="93" t="s">
        <v>507</v>
      </c>
      <c r="B179" s="95" t="s">
        <v>451</v>
      </c>
      <c r="C179" s="93">
        <f>VLOOKUP(GroupVertices[[#This Row],[Vertex]], Vertices[], MATCH("ID", Vertices[#Headers], 0), FALSE)</f>
        <v>279</v>
      </c>
    </row>
    <row r="180" spans="1:3" x14ac:dyDescent="0.25">
      <c r="A180" s="93" t="s">
        <v>507</v>
      </c>
      <c r="B180" s="95" t="s">
        <v>417</v>
      </c>
      <c r="C180" s="93">
        <f>VLOOKUP(GroupVertices[[#This Row],[Vertex]], Vertices[], MATCH("ID", Vertices[#Headers], 0), FALSE)</f>
        <v>246</v>
      </c>
    </row>
    <row r="181" spans="1:3" x14ac:dyDescent="0.25">
      <c r="A181" s="93" t="s">
        <v>507</v>
      </c>
      <c r="B181" s="95" t="s">
        <v>416</v>
      </c>
      <c r="C181" s="93">
        <f>VLOOKUP(GroupVertices[[#This Row],[Vertex]], Vertices[], MATCH("ID", Vertices[#Headers], 0), FALSE)</f>
        <v>245</v>
      </c>
    </row>
    <row r="182" spans="1:3" x14ac:dyDescent="0.25">
      <c r="A182" s="93" t="s">
        <v>508</v>
      </c>
      <c r="B182" s="95" t="s">
        <v>225</v>
      </c>
      <c r="C182" s="93">
        <f>VLOOKUP(GroupVertices[[#This Row],[Vertex]], Vertices[], MATCH("ID", Vertices[#Headers], 0), FALSE)</f>
        <v>53</v>
      </c>
    </row>
    <row r="183" spans="1:3" x14ac:dyDescent="0.25">
      <c r="A183" s="93" t="s">
        <v>508</v>
      </c>
      <c r="B183" s="95" t="s">
        <v>322</v>
      </c>
      <c r="C183" s="93">
        <f>VLOOKUP(GroupVertices[[#This Row],[Vertex]], Vertices[], MATCH("ID", Vertices[#Headers], 0), FALSE)</f>
        <v>151</v>
      </c>
    </row>
    <row r="184" spans="1:3" x14ac:dyDescent="0.25">
      <c r="A184" s="93" t="s">
        <v>508</v>
      </c>
      <c r="B184" s="95" t="s">
        <v>323</v>
      </c>
      <c r="C184" s="93">
        <f>VLOOKUP(GroupVertices[[#This Row],[Vertex]], Vertices[], MATCH("ID", Vertices[#Headers], 0), FALSE)</f>
        <v>152</v>
      </c>
    </row>
    <row r="185" spans="1:3" x14ac:dyDescent="0.25">
      <c r="A185" s="93" t="s">
        <v>508</v>
      </c>
      <c r="B185" s="95" t="s">
        <v>226</v>
      </c>
      <c r="C185" s="93">
        <f>VLOOKUP(GroupVertices[[#This Row],[Vertex]], Vertices[], MATCH("ID", Vertices[#Headers], 0), FALSE)</f>
        <v>54</v>
      </c>
    </row>
    <row r="186" spans="1:3" x14ac:dyDescent="0.25">
      <c r="A186" s="93" t="s">
        <v>508</v>
      </c>
      <c r="B186" s="95" t="s">
        <v>227</v>
      </c>
      <c r="C186" s="93">
        <f>VLOOKUP(GroupVertices[[#This Row],[Vertex]], Vertices[], MATCH("ID", Vertices[#Headers], 0), FALSE)</f>
        <v>55</v>
      </c>
    </row>
    <row r="187" spans="1:3" x14ac:dyDescent="0.25">
      <c r="A187" s="93" t="s">
        <v>508</v>
      </c>
      <c r="B187" s="95" t="s">
        <v>228</v>
      </c>
      <c r="C187" s="93">
        <f>VLOOKUP(GroupVertices[[#This Row],[Vertex]], Vertices[], MATCH("ID", Vertices[#Headers], 0), FALSE)</f>
        <v>56</v>
      </c>
    </row>
    <row r="188" spans="1:3" x14ac:dyDescent="0.25">
      <c r="A188" s="93" t="s">
        <v>508</v>
      </c>
      <c r="B188" s="95" t="s">
        <v>224</v>
      </c>
      <c r="C188" s="93">
        <f>VLOOKUP(GroupVertices[[#This Row],[Vertex]], Vertices[], MATCH("ID", Vertices[#Headers], 0), FALSE)</f>
        <v>52</v>
      </c>
    </row>
    <row r="189" spans="1:3" x14ac:dyDescent="0.25">
      <c r="A189" s="93" t="s">
        <v>509</v>
      </c>
      <c r="B189" s="95" t="s">
        <v>214</v>
      </c>
      <c r="C189" s="93">
        <f>VLOOKUP(GroupVertices[[#This Row],[Vertex]], Vertices[], MATCH("ID", Vertices[#Headers], 0), FALSE)</f>
        <v>42</v>
      </c>
    </row>
    <row r="190" spans="1:3" x14ac:dyDescent="0.25">
      <c r="A190" s="93" t="s">
        <v>509</v>
      </c>
      <c r="B190" s="95" t="s">
        <v>336</v>
      </c>
      <c r="C190" s="93">
        <f>VLOOKUP(GroupVertices[[#This Row],[Vertex]], Vertices[], MATCH("ID", Vertices[#Headers], 0), FALSE)</f>
        <v>165</v>
      </c>
    </row>
    <row r="191" spans="1:3" x14ac:dyDescent="0.25">
      <c r="A191" s="93" t="s">
        <v>509</v>
      </c>
      <c r="B191" s="95" t="s">
        <v>490</v>
      </c>
      <c r="C191" s="93">
        <f>VLOOKUP(GroupVertices[[#This Row],[Vertex]], Vertices[], MATCH("ID", Vertices[#Headers], 0), FALSE)</f>
        <v>318</v>
      </c>
    </row>
    <row r="192" spans="1:3" x14ac:dyDescent="0.25">
      <c r="A192" s="93" t="s">
        <v>509</v>
      </c>
      <c r="B192" s="95" t="s">
        <v>337</v>
      </c>
      <c r="C192" s="93">
        <f>VLOOKUP(GroupVertices[[#This Row],[Vertex]], Vertices[], MATCH("ID", Vertices[#Headers], 0), FALSE)</f>
        <v>166</v>
      </c>
    </row>
    <row r="193" spans="1:3" x14ac:dyDescent="0.25">
      <c r="A193" s="93" t="s">
        <v>509</v>
      </c>
      <c r="B193" s="95" t="s">
        <v>215</v>
      </c>
      <c r="C193" s="93">
        <f>VLOOKUP(GroupVertices[[#This Row],[Vertex]], Vertices[], MATCH("ID", Vertices[#Headers], 0), FALSE)</f>
        <v>43</v>
      </c>
    </row>
    <row r="194" spans="1:3" x14ac:dyDescent="0.25">
      <c r="A194" s="93" t="s">
        <v>509</v>
      </c>
      <c r="B194" s="95" t="s">
        <v>213</v>
      </c>
      <c r="C194" s="93">
        <f>VLOOKUP(GroupVertices[[#This Row],[Vertex]], Vertices[], MATCH("ID", Vertices[#Headers], 0), FALSE)</f>
        <v>41</v>
      </c>
    </row>
    <row r="195" spans="1:3" x14ac:dyDescent="0.25">
      <c r="A195" s="93" t="s">
        <v>510</v>
      </c>
      <c r="B195" s="95" t="s">
        <v>340</v>
      </c>
      <c r="C195" s="93">
        <f>VLOOKUP(GroupVertices[[#This Row],[Vertex]], Vertices[], MATCH("ID", Vertices[#Headers], 0), FALSE)</f>
        <v>169</v>
      </c>
    </row>
    <row r="196" spans="1:3" x14ac:dyDescent="0.25">
      <c r="A196" s="93" t="s">
        <v>510</v>
      </c>
      <c r="B196" s="95" t="s">
        <v>449</v>
      </c>
      <c r="C196" s="93">
        <f>VLOOKUP(GroupVertices[[#This Row],[Vertex]], Vertices[], MATCH("ID", Vertices[#Headers], 0), FALSE)</f>
        <v>277</v>
      </c>
    </row>
    <row r="197" spans="1:3" x14ac:dyDescent="0.25">
      <c r="A197" s="93" t="s">
        <v>510</v>
      </c>
      <c r="B197" s="95" t="s">
        <v>341</v>
      </c>
      <c r="C197" s="93">
        <f>VLOOKUP(GroupVertices[[#This Row],[Vertex]], Vertices[], MATCH("ID", Vertices[#Headers], 0), FALSE)</f>
        <v>170</v>
      </c>
    </row>
    <row r="198" spans="1:3" x14ac:dyDescent="0.25">
      <c r="A198" s="93" t="s">
        <v>510</v>
      </c>
      <c r="B198" s="95" t="s">
        <v>339</v>
      </c>
      <c r="C198" s="93">
        <f>VLOOKUP(GroupVertices[[#This Row],[Vertex]], Vertices[], MATCH("ID", Vertices[#Headers], 0), FALSE)</f>
        <v>168</v>
      </c>
    </row>
    <row r="199" spans="1:3" x14ac:dyDescent="0.25">
      <c r="A199" s="93" t="s">
        <v>511</v>
      </c>
      <c r="B199" s="95" t="s">
        <v>478</v>
      </c>
      <c r="C199" s="93">
        <f>VLOOKUP(GroupVertices[[#This Row],[Vertex]], Vertices[], MATCH("ID", Vertices[#Headers], 0), FALSE)</f>
        <v>306</v>
      </c>
    </row>
    <row r="200" spans="1:3" x14ac:dyDescent="0.25">
      <c r="A200" s="93" t="s">
        <v>511</v>
      </c>
      <c r="B200" s="95" t="s">
        <v>479</v>
      </c>
      <c r="C200" s="93">
        <f>VLOOKUP(GroupVertices[[#This Row],[Vertex]], Vertices[], MATCH("ID", Vertices[#Headers], 0), FALSE)</f>
        <v>307</v>
      </c>
    </row>
    <row r="201" spans="1:3" x14ac:dyDescent="0.25">
      <c r="A201" s="93" t="s">
        <v>511</v>
      </c>
      <c r="B201" s="95" t="s">
        <v>287</v>
      </c>
      <c r="C201" s="93">
        <f>VLOOKUP(GroupVertices[[#This Row],[Vertex]], Vertices[], MATCH("ID", Vertices[#Headers], 0), FALSE)</f>
        <v>116</v>
      </c>
    </row>
    <row r="202" spans="1:3" x14ac:dyDescent="0.25">
      <c r="A202" s="93" t="s">
        <v>511</v>
      </c>
      <c r="B202" s="95" t="s">
        <v>286</v>
      </c>
      <c r="C202" s="93">
        <f>VLOOKUP(GroupVertices[[#This Row],[Vertex]], Vertices[], MATCH("ID", Vertices[#Headers], 0), FALSE)</f>
        <v>115</v>
      </c>
    </row>
    <row r="203" spans="1:3" x14ac:dyDescent="0.25">
      <c r="A203" s="93" t="s">
        <v>512</v>
      </c>
      <c r="B203" s="95" t="s">
        <v>317</v>
      </c>
      <c r="C203" s="93">
        <f>VLOOKUP(GroupVertices[[#This Row],[Vertex]], Vertices[], MATCH("ID", Vertices[#Headers], 0), FALSE)</f>
        <v>146</v>
      </c>
    </row>
    <row r="204" spans="1:3" x14ac:dyDescent="0.25">
      <c r="A204" s="93" t="s">
        <v>512</v>
      </c>
      <c r="B204" s="95" t="s">
        <v>318</v>
      </c>
      <c r="C204" s="93">
        <f>VLOOKUP(GroupVertices[[#This Row],[Vertex]], Vertices[], MATCH("ID", Vertices[#Headers], 0), FALSE)</f>
        <v>147</v>
      </c>
    </row>
    <row r="205" spans="1:3" x14ac:dyDescent="0.25">
      <c r="A205" s="93" t="s">
        <v>512</v>
      </c>
      <c r="B205" s="95" t="s">
        <v>319</v>
      </c>
      <c r="C205" s="93">
        <f>VLOOKUP(GroupVertices[[#This Row],[Vertex]], Vertices[], MATCH("ID", Vertices[#Headers], 0), FALSE)</f>
        <v>148</v>
      </c>
    </row>
    <row r="206" spans="1:3" x14ac:dyDescent="0.25">
      <c r="A206" s="93" t="s">
        <v>512</v>
      </c>
      <c r="B206" s="95" t="s">
        <v>316</v>
      </c>
      <c r="C206" s="93">
        <f>VLOOKUP(GroupVertices[[#This Row],[Vertex]], Vertices[], MATCH("ID", Vertices[#Headers], 0), FALSE)</f>
        <v>145</v>
      </c>
    </row>
    <row r="207" spans="1:3" x14ac:dyDescent="0.25">
      <c r="A207" s="93" t="s">
        <v>513</v>
      </c>
      <c r="B207" s="95" t="s">
        <v>310</v>
      </c>
      <c r="C207" s="93">
        <f>VLOOKUP(GroupVertices[[#This Row],[Vertex]], Vertices[], MATCH("ID", Vertices[#Headers], 0), FALSE)</f>
        <v>139</v>
      </c>
    </row>
    <row r="208" spans="1:3" x14ac:dyDescent="0.25">
      <c r="A208" s="93" t="s">
        <v>513</v>
      </c>
      <c r="B208" s="95" t="s">
        <v>311</v>
      </c>
      <c r="C208" s="93">
        <f>VLOOKUP(GroupVertices[[#This Row],[Vertex]], Vertices[], MATCH("ID", Vertices[#Headers], 0), FALSE)</f>
        <v>140</v>
      </c>
    </row>
    <row r="209" spans="1:3" x14ac:dyDescent="0.25">
      <c r="A209" s="93" t="s">
        <v>513</v>
      </c>
      <c r="B209" s="95" t="s">
        <v>312</v>
      </c>
      <c r="C209" s="93">
        <f>VLOOKUP(GroupVertices[[#This Row],[Vertex]], Vertices[], MATCH("ID", Vertices[#Headers], 0), FALSE)</f>
        <v>141</v>
      </c>
    </row>
    <row r="210" spans="1:3" x14ac:dyDescent="0.25">
      <c r="A210" s="93" t="s">
        <v>513</v>
      </c>
      <c r="B210" s="95" t="s">
        <v>309</v>
      </c>
      <c r="C210" s="93">
        <f>VLOOKUP(GroupVertices[[#This Row],[Vertex]], Vertices[], MATCH("ID", Vertices[#Headers], 0), FALSE)</f>
        <v>138</v>
      </c>
    </row>
    <row r="211" spans="1:3" x14ac:dyDescent="0.25">
      <c r="A211" s="93" t="s">
        <v>514</v>
      </c>
      <c r="B211" s="95" t="s">
        <v>188</v>
      </c>
      <c r="C211" s="93">
        <f>VLOOKUP(GroupVertices[[#This Row],[Vertex]], Vertices[], MATCH("ID", Vertices[#Headers], 0), FALSE)</f>
        <v>16</v>
      </c>
    </row>
    <row r="212" spans="1:3" x14ac:dyDescent="0.25">
      <c r="A212" s="93" t="s">
        <v>514</v>
      </c>
      <c r="B212" s="95" t="s">
        <v>189</v>
      </c>
      <c r="C212" s="93">
        <f>VLOOKUP(GroupVertices[[#This Row],[Vertex]], Vertices[], MATCH("ID", Vertices[#Headers], 0), FALSE)</f>
        <v>17</v>
      </c>
    </row>
    <row r="213" spans="1:3" x14ac:dyDescent="0.25">
      <c r="A213" s="93" t="s">
        <v>514</v>
      </c>
      <c r="B213" s="95" t="s">
        <v>190</v>
      </c>
      <c r="C213" s="93">
        <f>VLOOKUP(GroupVertices[[#This Row],[Vertex]], Vertices[], MATCH("ID", Vertices[#Headers], 0), FALSE)</f>
        <v>18</v>
      </c>
    </row>
    <row r="214" spans="1:3" x14ac:dyDescent="0.25">
      <c r="A214" s="93" t="s">
        <v>514</v>
      </c>
      <c r="B214" s="95" t="s">
        <v>187</v>
      </c>
      <c r="C214" s="93">
        <f>VLOOKUP(GroupVertices[[#This Row],[Vertex]], Vertices[], MATCH("ID", Vertices[#Headers], 0), FALSE)</f>
        <v>15</v>
      </c>
    </row>
    <row r="215" spans="1:3" x14ac:dyDescent="0.25">
      <c r="A215" s="93" t="s">
        <v>515</v>
      </c>
      <c r="B215" s="95" t="s">
        <v>219</v>
      </c>
      <c r="C215" s="93">
        <f>VLOOKUP(GroupVertices[[#This Row],[Vertex]], Vertices[], MATCH("ID", Vertices[#Headers], 0), FALSE)</f>
        <v>47</v>
      </c>
    </row>
    <row r="216" spans="1:3" x14ac:dyDescent="0.25">
      <c r="A216" s="93" t="s">
        <v>515</v>
      </c>
      <c r="B216" s="95" t="s">
        <v>220</v>
      </c>
      <c r="C216" s="93">
        <f>VLOOKUP(GroupVertices[[#This Row],[Vertex]], Vertices[], MATCH("ID", Vertices[#Headers], 0), FALSE)</f>
        <v>48</v>
      </c>
    </row>
    <row r="217" spans="1:3" x14ac:dyDescent="0.25">
      <c r="A217" s="93" t="s">
        <v>515</v>
      </c>
      <c r="B217" s="95" t="s">
        <v>221</v>
      </c>
      <c r="C217" s="93">
        <f>VLOOKUP(GroupVertices[[#This Row],[Vertex]], Vertices[], MATCH("ID", Vertices[#Headers], 0), FALSE)</f>
        <v>49</v>
      </c>
    </row>
    <row r="218" spans="1:3" x14ac:dyDescent="0.25">
      <c r="A218" s="93" t="s">
        <v>515</v>
      </c>
      <c r="B218" s="95" t="s">
        <v>218</v>
      </c>
      <c r="C218" s="93">
        <f>VLOOKUP(GroupVertices[[#This Row],[Vertex]], Vertices[], MATCH("ID", Vertices[#Headers], 0), FALSE)</f>
        <v>46</v>
      </c>
    </row>
    <row r="219" spans="1:3" x14ac:dyDescent="0.25">
      <c r="A219" s="93" t="s">
        <v>516</v>
      </c>
      <c r="B219" s="95" t="s">
        <v>441</v>
      </c>
      <c r="C219" s="93">
        <f>VLOOKUP(GroupVertices[[#This Row],[Vertex]], Vertices[], MATCH("ID", Vertices[#Headers], 0), FALSE)</f>
        <v>269</v>
      </c>
    </row>
    <row r="220" spans="1:3" x14ac:dyDescent="0.25">
      <c r="A220" s="93" t="s">
        <v>516</v>
      </c>
      <c r="B220" s="95" t="s">
        <v>442</v>
      </c>
      <c r="C220" s="93">
        <f>VLOOKUP(GroupVertices[[#This Row],[Vertex]], Vertices[], MATCH("ID", Vertices[#Headers], 0), FALSE)</f>
        <v>270</v>
      </c>
    </row>
    <row r="221" spans="1:3" x14ac:dyDescent="0.25">
      <c r="A221" s="93" t="s">
        <v>516</v>
      </c>
      <c r="B221" s="95" t="s">
        <v>440</v>
      </c>
      <c r="C221" s="93">
        <f>VLOOKUP(GroupVertices[[#This Row],[Vertex]], Vertices[], MATCH("ID", Vertices[#Headers], 0), FALSE)</f>
        <v>268</v>
      </c>
    </row>
    <row r="222" spans="1:3" x14ac:dyDescent="0.25">
      <c r="A222" s="93" t="s">
        <v>517</v>
      </c>
      <c r="B222" s="95" t="s">
        <v>475</v>
      </c>
      <c r="C222" s="93">
        <f>VLOOKUP(GroupVertices[[#This Row],[Vertex]], Vertices[], MATCH("ID", Vertices[#Headers], 0), FALSE)</f>
        <v>303</v>
      </c>
    </row>
    <row r="223" spans="1:3" x14ac:dyDescent="0.25">
      <c r="A223" s="93" t="s">
        <v>517</v>
      </c>
      <c r="B223" s="95" t="s">
        <v>327</v>
      </c>
      <c r="C223" s="93">
        <f>VLOOKUP(GroupVertices[[#This Row],[Vertex]], Vertices[], MATCH("ID", Vertices[#Headers], 0), FALSE)</f>
        <v>156</v>
      </c>
    </row>
    <row r="224" spans="1:3" x14ac:dyDescent="0.25">
      <c r="A224" s="93" t="s">
        <v>517</v>
      </c>
      <c r="B224" s="95" t="s">
        <v>326</v>
      </c>
      <c r="C224" s="93">
        <f>VLOOKUP(GroupVertices[[#This Row],[Vertex]], Vertices[], MATCH("ID", Vertices[#Headers], 0), FALSE)</f>
        <v>155</v>
      </c>
    </row>
    <row r="225" spans="1:3" x14ac:dyDescent="0.25">
      <c r="A225" s="93" t="s">
        <v>518</v>
      </c>
      <c r="B225" s="95" t="s">
        <v>359</v>
      </c>
      <c r="C225" s="93">
        <f>VLOOKUP(GroupVertices[[#This Row],[Vertex]], Vertices[], MATCH("ID", Vertices[#Headers], 0), FALSE)</f>
        <v>188</v>
      </c>
    </row>
    <row r="226" spans="1:3" x14ac:dyDescent="0.25">
      <c r="A226" s="93" t="s">
        <v>518</v>
      </c>
      <c r="B226" s="95" t="s">
        <v>360</v>
      </c>
      <c r="C226" s="93">
        <f>VLOOKUP(GroupVertices[[#This Row],[Vertex]], Vertices[], MATCH("ID", Vertices[#Headers], 0), FALSE)</f>
        <v>189</v>
      </c>
    </row>
    <row r="227" spans="1:3" x14ac:dyDescent="0.25">
      <c r="A227" s="93" t="s">
        <v>518</v>
      </c>
      <c r="B227" s="95" t="s">
        <v>358</v>
      </c>
      <c r="C227" s="93">
        <f>VLOOKUP(GroupVertices[[#This Row],[Vertex]], Vertices[], MATCH("ID", Vertices[#Headers], 0), FALSE)</f>
        <v>187</v>
      </c>
    </row>
    <row r="228" spans="1:3" x14ac:dyDescent="0.25">
      <c r="A228" s="93" t="s">
        <v>519</v>
      </c>
      <c r="B228" s="95" t="s">
        <v>351</v>
      </c>
      <c r="C228" s="93">
        <f>VLOOKUP(GroupVertices[[#This Row],[Vertex]], Vertices[], MATCH("ID", Vertices[#Headers], 0), FALSE)</f>
        <v>180</v>
      </c>
    </row>
    <row r="229" spans="1:3" x14ac:dyDescent="0.25">
      <c r="A229" s="93" t="s">
        <v>519</v>
      </c>
      <c r="B229" s="95" t="s">
        <v>352</v>
      </c>
      <c r="C229" s="93">
        <f>VLOOKUP(GroupVertices[[#This Row],[Vertex]], Vertices[], MATCH("ID", Vertices[#Headers], 0), FALSE)</f>
        <v>181</v>
      </c>
    </row>
    <row r="230" spans="1:3" x14ac:dyDescent="0.25">
      <c r="A230" s="93" t="s">
        <v>519</v>
      </c>
      <c r="B230" s="95" t="s">
        <v>350</v>
      </c>
      <c r="C230" s="93">
        <f>VLOOKUP(GroupVertices[[#This Row],[Vertex]], Vertices[], MATCH("ID", Vertices[#Headers], 0), FALSE)</f>
        <v>179</v>
      </c>
    </row>
    <row r="231" spans="1:3" x14ac:dyDescent="0.25">
      <c r="A231" s="93" t="s">
        <v>520</v>
      </c>
      <c r="B231" s="95" t="s">
        <v>354</v>
      </c>
      <c r="C231" s="93">
        <f>VLOOKUP(GroupVertices[[#This Row],[Vertex]], Vertices[], MATCH("ID", Vertices[#Headers], 0), FALSE)</f>
        <v>183</v>
      </c>
    </row>
    <row r="232" spans="1:3" x14ac:dyDescent="0.25">
      <c r="A232" s="93" t="s">
        <v>520</v>
      </c>
      <c r="B232" s="95" t="s">
        <v>355</v>
      </c>
      <c r="C232" s="93">
        <f>VLOOKUP(GroupVertices[[#This Row],[Vertex]], Vertices[], MATCH("ID", Vertices[#Headers], 0), FALSE)</f>
        <v>184</v>
      </c>
    </row>
    <row r="233" spans="1:3" x14ac:dyDescent="0.25">
      <c r="A233" s="93" t="s">
        <v>520</v>
      </c>
      <c r="B233" s="95" t="s">
        <v>353</v>
      </c>
      <c r="C233" s="93">
        <f>VLOOKUP(GroupVertices[[#This Row],[Vertex]], Vertices[], MATCH("ID", Vertices[#Headers], 0), FALSE)</f>
        <v>182</v>
      </c>
    </row>
    <row r="234" spans="1:3" x14ac:dyDescent="0.25">
      <c r="A234" s="93" t="s">
        <v>521</v>
      </c>
      <c r="B234" s="95" t="s">
        <v>447</v>
      </c>
      <c r="C234" s="93">
        <f>VLOOKUP(GroupVertices[[#This Row],[Vertex]], Vertices[], MATCH("ID", Vertices[#Headers], 0), FALSE)</f>
        <v>275</v>
      </c>
    </row>
    <row r="235" spans="1:3" x14ac:dyDescent="0.25">
      <c r="A235" s="93" t="s">
        <v>521</v>
      </c>
      <c r="B235" s="95" t="s">
        <v>448</v>
      </c>
      <c r="C235" s="93">
        <f>VLOOKUP(GroupVertices[[#This Row],[Vertex]], Vertices[], MATCH("ID", Vertices[#Headers], 0), FALSE)</f>
        <v>276</v>
      </c>
    </row>
    <row r="236" spans="1:3" x14ac:dyDescent="0.25">
      <c r="A236" s="93" t="s">
        <v>521</v>
      </c>
      <c r="B236" s="95" t="s">
        <v>446</v>
      </c>
      <c r="C236" s="93">
        <f>VLOOKUP(GroupVertices[[#This Row],[Vertex]], Vertices[], MATCH("ID", Vertices[#Headers], 0), FALSE)</f>
        <v>274</v>
      </c>
    </row>
    <row r="237" spans="1:3" x14ac:dyDescent="0.25">
      <c r="A237" s="93" t="s">
        <v>522</v>
      </c>
      <c r="B237" s="95" t="s">
        <v>429</v>
      </c>
      <c r="C237" s="93">
        <f>VLOOKUP(GroupVertices[[#This Row],[Vertex]], Vertices[], MATCH("ID", Vertices[#Headers], 0), FALSE)</f>
        <v>257</v>
      </c>
    </row>
    <row r="238" spans="1:3" x14ac:dyDescent="0.25">
      <c r="A238" s="93" t="s">
        <v>522</v>
      </c>
      <c r="B238" s="95" t="s">
        <v>349</v>
      </c>
      <c r="C238" s="93">
        <f>VLOOKUP(GroupVertices[[#This Row],[Vertex]], Vertices[], MATCH("ID", Vertices[#Headers], 0), FALSE)</f>
        <v>178</v>
      </c>
    </row>
    <row r="239" spans="1:3" x14ac:dyDescent="0.25">
      <c r="A239" s="93" t="s">
        <v>522</v>
      </c>
      <c r="B239" s="95" t="s">
        <v>348</v>
      </c>
      <c r="C239" s="93">
        <f>VLOOKUP(GroupVertices[[#This Row],[Vertex]], Vertices[], MATCH("ID", Vertices[#Headers], 0), FALSE)</f>
        <v>177</v>
      </c>
    </row>
    <row r="240" spans="1:3" x14ac:dyDescent="0.25">
      <c r="A240" s="93" t="s">
        <v>523</v>
      </c>
      <c r="B240" s="95" t="s">
        <v>491</v>
      </c>
      <c r="C240" s="93">
        <f>VLOOKUP(GroupVertices[[#This Row],[Vertex]], Vertices[], MATCH("ID", Vertices[#Headers], 0), FALSE)</f>
        <v>319</v>
      </c>
    </row>
    <row r="241" spans="1:3" x14ac:dyDescent="0.25">
      <c r="A241" s="93" t="s">
        <v>523</v>
      </c>
      <c r="B241" s="95" t="s">
        <v>412</v>
      </c>
      <c r="C241" s="93">
        <f>VLOOKUP(GroupVertices[[#This Row],[Vertex]], Vertices[], MATCH("ID", Vertices[#Headers], 0), FALSE)</f>
        <v>241</v>
      </c>
    </row>
    <row r="242" spans="1:3" x14ac:dyDescent="0.25">
      <c r="A242" s="93" t="s">
        <v>523</v>
      </c>
      <c r="B242" s="95" t="s">
        <v>411</v>
      </c>
      <c r="C242" s="93">
        <f>VLOOKUP(GroupVertices[[#This Row],[Vertex]], Vertices[], MATCH("ID", Vertices[#Headers], 0), FALSE)</f>
        <v>240</v>
      </c>
    </row>
    <row r="243" spans="1:3" x14ac:dyDescent="0.25">
      <c r="A243" s="93" t="s">
        <v>524</v>
      </c>
      <c r="B243" s="95" t="s">
        <v>236</v>
      </c>
      <c r="C243" s="93">
        <f>VLOOKUP(GroupVertices[[#This Row],[Vertex]], Vertices[], MATCH("ID", Vertices[#Headers], 0), FALSE)</f>
        <v>64</v>
      </c>
    </row>
    <row r="244" spans="1:3" x14ac:dyDescent="0.25">
      <c r="A244" s="93" t="s">
        <v>524</v>
      </c>
      <c r="B244" s="95" t="s">
        <v>237</v>
      </c>
      <c r="C244" s="93">
        <f>VLOOKUP(GroupVertices[[#This Row],[Vertex]], Vertices[], MATCH("ID", Vertices[#Headers], 0), FALSE)</f>
        <v>65</v>
      </c>
    </row>
    <row r="245" spans="1:3" x14ac:dyDescent="0.25">
      <c r="A245" s="93" t="s">
        <v>524</v>
      </c>
      <c r="B245" s="95" t="s">
        <v>235</v>
      </c>
      <c r="C245" s="93">
        <f>VLOOKUP(GroupVertices[[#This Row],[Vertex]], Vertices[], MATCH("ID", Vertices[#Headers], 0), FALSE)</f>
        <v>63</v>
      </c>
    </row>
    <row r="246" spans="1:3" x14ac:dyDescent="0.25">
      <c r="A246" s="93" t="s">
        <v>525</v>
      </c>
      <c r="B246" s="95" t="s">
        <v>253</v>
      </c>
      <c r="C246" s="93">
        <f>VLOOKUP(GroupVertices[[#This Row],[Vertex]], Vertices[], MATCH("ID", Vertices[#Headers], 0), FALSE)</f>
        <v>81</v>
      </c>
    </row>
    <row r="247" spans="1:3" x14ac:dyDescent="0.25">
      <c r="A247" s="93" t="s">
        <v>525</v>
      </c>
      <c r="B247" s="95" t="s">
        <v>254</v>
      </c>
      <c r="C247" s="93">
        <f>VLOOKUP(GroupVertices[[#This Row],[Vertex]], Vertices[], MATCH("ID", Vertices[#Headers], 0), FALSE)</f>
        <v>82</v>
      </c>
    </row>
    <row r="248" spans="1:3" x14ac:dyDescent="0.25">
      <c r="A248" s="93" t="s">
        <v>525</v>
      </c>
      <c r="B248" s="95" t="s">
        <v>252</v>
      </c>
      <c r="C248" s="93">
        <f>VLOOKUP(GroupVertices[[#This Row],[Vertex]], Vertices[], MATCH("ID", Vertices[#Headers], 0), FALSE)</f>
        <v>80</v>
      </c>
    </row>
    <row r="249" spans="1:3" x14ac:dyDescent="0.25">
      <c r="A249" s="93" t="s">
        <v>526</v>
      </c>
      <c r="B249" s="95" t="s">
        <v>263</v>
      </c>
      <c r="C249" s="93">
        <f>VLOOKUP(GroupVertices[[#This Row],[Vertex]], Vertices[], MATCH("ID", Vertices[#Headers], 0), FALSE)</f>
        <v>91</v>
      </c>
    </row>
    <row r="250" spans="1:3" x14ac:dyDescent="0.25">
      <c r="A250" s="93" t="s">
        <v>526</v>
      </c>
      <c r="B250" s="95" t="s">
        <v>264</v>
      </c>
      <c r="C250" s="93">
        <f>VLOOKUP(GroupVertices[[#This Row],[Vertex]], Vertices[], MATCH("ID", Vertices[#Headers], 0), FALSE)</f>
        <v>92</v>
      </c>
    </row>
    <row r="251" spans="1:3" x14ac:dyDescent="0.25">
      <c r="A251" s="93" t="s">
        <v>526</v>
      </c>
      <c r="B251" s="95" t="s">
        <v>262</v>
      </c>
      <c r="C251" s="93">
        <f>VLOOKUP(GroupVertices[[#This Row],[Vertex]], Vertices[], MATCH("ID", Vertices[#Headers], 0), FALSE)</f>
        <v>90</v>
      </c>
    </row>
    <row r="252" spans="1:3" x14ac:dyDescent="0.25">
      <c r="A252" s="93" t="s">
        <v>527</v>
      </c>
      <c r="B252" s="95" t="s">
        <v>419</v>
      </c>
      <c r="C252" s="93">
        <f>VLOOKUP(GroupVertices[[#This Row],[Vertex]], Vertices[], MATCH("ID", Vertices[#Headers], 0), FALSE)</f>
        <v>248</v>
      </c>
    </row>
    <row r="253" spans="1:3" x14ac:dyDescent="0.25">
      <c r="A253" s="93" t="s">
        <v>527</v>
      </c>
      <c r="B253" s="95" t="s">
        <v>420</v>
      </c>
      <c r="C253" s="93">
        <f>VLOOKUP(GroupVertices[[#This Row],[Vertex]], Vertices[], MATCH("ID", Vertices[#Headers], 0), FALSE)</f>
        <v>249</v>
      </c>
    </row>
    <row r="254" spans="1:3" x14ac:dyDescent="0.25">
      <c r="A254" s="93" t="s">
        <v>527</v>
      </c>
      <c r="B254" s="95" t="s">
        <v>418</v>
      </c>
      <c r="C254" s="93">
        <f>VLOOKUP(GroupVertices[[#This Row],[Vertex]], Vertices[], MATCH("ID", Vertices[#Headers], 0), FALSE)</f>
        <v>247</v>
      </c>
    </row>
    <row r="255" spans="1:3" x14ac:dyDescent="0.25">
      <c r="A255" s="93" t="s">
        <v>528</v>
      </c>
      <c r="B255" s="95" t="s">
        <v>393</v>
      </c>
      <c r="C255" s="93">
        <f>VLOOKUP(GroupVertices[[#This Row],[Vertex]], Vertices[], MATCH("ID", Vertices[#Headers], 0), FALSE)</f>
        <v>222</v>
      </c>
    </row>
    <row r="256" spans="1:3" x14ac:dyDescent="0.25">
      <c r="A256" s="93" t="s">
        <v>528</v>
      </c>
      <c r="B256" s="95" t="s">
        <v>308</v>
      </c>
      <c r="C256" s="93">
        <f>VLOOKUP(GroupVertices[[#This Row],[Vertex]], Vertices[], MATCH("ID", Vertices[#Headers], 0), FALSE)</f>
        <v>137</v>
      </c>
    </row>
    <row r="257" spans="1:3" x14ac:dyDescent="0.25">
      <c r="A257" s="93" t="s">
        <v>528</v>
      </c>
      <c r="B257" s="95" t="s">
        <v>307</v>
      </c>
      <c r="C257" s="93">
        <f>VLOOKUP(GroupVertices[[#This Row],[Vertex]], Vertices[], MATCH("ID", Vertices[#Headers], 0), FALSE)</f>
        <v>136</v>
      </c>
    </row>
    <row r="258" spans="1:3" x14ac:dyDescent="0.25">
      <c r="A258" s="93" t="s">
        <v>529</v>
      </c>
      <c r="B258" s="95" t="s">
        <v>473</v>
      </c>
      <c r="C258" s="93">
        <f>VLOOKUP(GroupVertices[[#This Row],[Vertex]], Vertices[], MATCH("ID", Vertices[#Headers], 0), FALSE)</f>
        <v>301</v>
      </c>
    </row>
    <row r="259" spans="1:3" x14ac:dyDescent="0.25">
      <c r="A259" s="93" t="s">
        <v>529</v>
      </c>
      <c r="B259" s="95" t="s">
        <v>474</v>
      </c>
      <c r="C259" s="93">
        <f>VLOOKUP(GroupVertices[[#This Row],[Vertex]], Vertices[], MATCH("ID", Vertices[#Headers], 0), FALSE)</f>
        <v>302</v>
      </c>
    </row>
    <row r="260" spans="1:3" x14ac:dyDescent="0.25">
      <c r="A260" s="93" t="s">
        <v>529</v>
      </c>
      <c r="B260" s="95" t="s">
        <v>472</v>
      </c>
      <c r="C260" s="93">
        <f>VLOOKUP(GroupVertices[[#This Row],[Vertex]], Vertices[], MATCH("ID", Vertices[#Headers], 0), FALSE)</f>
        <v>300</v>
      </c>
    </row>
    <row r="261" spans="1:3" x14ac:dyDescent="0.25">
      <c r="A261" s="93" t="s">
        <v>530</v>
      </c>
      <c r="B261" s="95" t="s">
        <v>410</v>
      </c>
      <c r="C261" s="93">
        <f>VLOOKUP(GroupVertices[[#This Row],[Vertex]], Vertices[], MATCH("ID", Vertices[#Headers], 0), FALSE)</f>
        <v>239</v>
      </c>
    </row>
    <row r="262" spans="1:3" x14ac:dyDescent="0.25">
      <c r="A262" s="93" t="s">
        <v>530</v>
      </c>
      <c r="B262" s="95" t="s">
        <v>409</v>
      </c>
      <c r="C262" s="93">
        <f>VLOOKUP(GroupVertices[[#This Row],[Vertex]], Vertices[], MATCH("ID", Vertices[#Headers], 0), FALSE)</f>
        <v>238</v>
      </c>
    </row>
    <row r="263" spans="1:3" x14ac:dyDescent="0.25">
      <c r="A263" s="93" t="s">
        <v>531</v>
      </c>
      <c r="B263" s="95" t="s">
        <v>453</v>
      </c>
      <c r="C263" s="93">
        <f>VLOOKUP(GroupVertices[[#This Row],[Vertex]], Vertices[], MATCH("ID", Vertices[#Headers], 0), FALSE)</f>
        <v>281</v>
      </c>
    </row>
    <row r="264" spans="1:3" x14ac:dyDescent="0.25">
      <c r="A264" s="93" t="s">
        <v>531</v>
      </c>
      <c r="B264" s="95" t="s">
        <v>452</v>
      </c>
      <c r="C264" s="93">
        <f>VLOOKUP(GroupVertices[[#This Row],[Vertex]], Vertices[], MATCH("ID", Vertices[#Headers], 0), FALSE)</f>
        <v>280</v>
      </c>
    </row>
    <row r="265" spans="1:3" x14ac:dyDescent="0.25">
      <c r="A265" s="93" t="s">
        <v>532</v>
      </c>
      <c r="B265" s="95" t="s">
        <v>436</v>
      </c>
      <c r="C265" s="93">
        <f>VLOOKUP(GroupVertices[[#This Row],[Vertex]], Vertices[], MATCH("ID", Vertices[#Headers], 0), FALSE)</f>
        <v>264</v>
      </c>
    </row>
    <row r="266" spans="1:3" x14ac:dyDescent="0.25">
      <c r="A266" s="93" t="s">
        <v>532</v>
      </c>
      <c r="B266" s="95" t="s">
        <v>435</v>
      </c>
      <c r="C266" s="93">
        <f>VLOOKUP(GroupVertices[[#This Row],[Vertex]], Vertices[], MATCH("ID", Vertices[#Headers], 0), FALSE)</f>
        <v>263</v>
      </c>
    </row>
    <row r="267" spans="1:3" x14ac:dyDescent="0.25">
      <c r="A267" s="93" t="s">
        <v>533</v>
      </c>
      <c r="B267" s="95" t="s">
        <v>487</v>
      </c>
      <c r="C267" s="93">
        <f>VLOOKUP(GroupVertices[[#This Row],[Vertex]], Vertices[], MATCH("ID", Vertices[#Headers], 0), FALSE)</f>
        <v>315</v>
      </c>
    </row>
    <row r="268" spans="1:3" x14ac:dyDescent="0.25">
      <c r="A268" s="93" t="s">
        <v>533</v>
      </c>
      <c r="B268" s="95" t="s">
        <v>486</v>
      </c>
      <c r="C268" s="93">
        <f>VLOOKUP(GroupVertices[[#This Row],[Vertex]], Vertices[], MATCH("ID", Vertices[#Headers], 0), FALSE)</f>
        <v>314</v>
      </c>
    </row>
    <row r="269" spans="1:3" x14ac:dyDescent="0.25">
      <c r="A269" s="93" t="s">
        <v>534</v>
      </c>
      <c r="B269" s="95" t="s">
        <v>469</v>
      </c>
      <c r="C269" s="93">
        <f>VLOOKUP(GroupVertices[[#This Row],[Vertex]], Vertices[], MATCH("ID", Vertices[#Headers], 0), FALSE)</f>
        <v>297</v>
      </c>
    </row>
    <row r="270" spans="1:3" x14ac:dyDescent="0.25">
      <c r="A270" s="93" t="s">
        <v>534</v>
      </c>
      <c r="B270" s="95" t="s">
        <v>468</v>
      </c>
      <c r="C270" s="93">
        <f>VLOOKUP(GroupVertices[[#This Row],[Vertex]], Vertices[], MATCH("ID", Vertices[#Headers], 0), FALSE)</f>
        <v>296</v>
      </c>
    </row>
    <row r="271" spans="1:3" x14ac:dyDescent="0.25">
      <c r="A271" s="93" t="s">
        <v>535</v>
      </c>
      <c r="B271" s="95" t="s">
        <v>483</v>
      </c>
      <c r="C271" s="93">
        <f>VLOOKUP(GroupVertices[[#This Row],[Vertex]], Vertices[], MATCH("ID", Vertices[#Headers], 0), FALSE)</f>
        <v>311</v>
      </c>
    </row>
    <row r="272" spans="1:3" x14ac:dyDescent="0.25">
      <c r="A272" s="93" t="s">
        <v>535</v>
      </c>
      <c r="B272" s="95" t="s">
        <v>482</v>
      </c>
      <c r="C272" s="93">
        <f>VLOOKUP(GroupVertices[[#This Row],[Vertex]], Vertices[], MATCH("ID", Vertices[#Headers], 0), FALSE)</f>
        <v>310</v>
      </c>
    </row>
    <row r="273" spans="1:3" x14ac:dyDescent="0.25">
      <c r="A273" s="93" t="s">
        <v>536</v>
      </c>
      <c r="B273" s="95" t="s">
        <v>477</v>
      </c>
      <c r="C273" s="93">
        <f>VLOOKUP(GroupVertices[[#This Row],[Vertex]], Vertices[], MATCH("ID", Vertices[#Headers], 0), FALSE)</f>
        <v>305</v>
      </c>
    </row>
    <row r="274" spans="1:3" x14ac:dyDescent="0.25">
      <c r="A274" s="93" t="s">
        <v>536</v>
      </c>
      <c r="B274" s="95" t="s">
        <v>476</v>
      </c>
      <c r="C274" s="93">
        <f>VLOOKUP(GroupVertices[[#This Row],[Vertex]], Vertices[], MATCH("ID", Vertices[#Headers], 0), FALSE)</f>
        <v>304</v>
      </c>
    </row>
    <row r="275" spans="1:3" x14ac:dyDescent="0.25">
      <c r="A275" s="93" t="s">
        <v>537</v>
      </c>
      <c r="B275" s="95" t="s">
        <v>467</v>
      </c>
      <c r="C275" s="93">
        <f>VLOOKUP(GroupVertices[[#This Row],[Vertex]], Vertices[], MATCH("ID", Vertices[#Headers], 0), FALSE)</f>
        <v>295</v>
      </c>
    </row>
    <row r="276" spans="1:3" x14ac:dyDescent="0.25">
      <c r="A276" s="93" t="s">
        <v>537</v>
      </c>
      <c r="B276" s="95" t="s">
        <v>466</v>
      </c>
      <c r="C276" s="93">
        <f>VLOOKUP(GroupVertices[[#This Row],[Vertex]], Vertices[], MATCH("ID", Vertices[#Headers], 0), FALSE)</f>
        <v>294</v>
      </c>
    </row>
    <row r="277" spans="1:3" x14ac:dyDescent="0.25">
      <c r="A277" s="93" t="s">
        <v>538</v>
      </c>
      <c r="B277" s="95" t="s">
        <v>459</v>
      </c>
      <c r="C277" s="93">
        <f>VLOOKUP(GroupVertices[[#This Row],[Vertex]], Vertices[], MATCH("ID", Vertices[#Headers], 0), FALSE)</f>
        <v>287</v>
      </c>
    </row>
    <row r="278" spans="1:3" x14ac:dyDescent="0.25">
      <c r="A278" s="93" t="s">
        <v>538</v>
      </c>
      <c r="B278" s="95" t="s">
        <v>458</v>
      </c>
      <c r="C278" s="93">
        <f>VLOOKUP(GroupVertices[[#This Row],[Vertex]], Vertices[], MATCH("ID", Vertices[#Headers], 0), FALSE)</f>
        <v>286</v>
      </c>
    </row>
    <row r="279" spans="1:3" x14ac:dyDescent="0.25">
      <c r="A279" s="93" t="s">
        <v>539</v>
      </c>
      <c r="B279" s="95" t="s">
        <v>457</v>
      </c>
      <c r="C279" s="93">
        <f>VLOOKUP(GroupVertices[[#This Row],[Vertex]], Vertices[], MATCH("ID", Vertices[#Headers], 0), FALSE)</f>
        <v>285</v>
      </c>
    </row>
    <row r="280" spans="1:3" x14ac:dyDescent="0.25">
      <c r="A280" s="93" t="s">
        <v>539</v>
      </c>
      <c r="B280" s="95" t="s">
        <v>456</v>
      </c>
      <c r="C280" s="93">
        <f>VLOOKUP(GroupVertices[[#This Row],[Vertex]], Vertices[], MATCH("ID", Vertices[#Headers], 0), FALSE)</f>
        <v>284</v>
      </c>
    </row>
    <row r="281" spans="1:3" x14ac:dyDescent="0.25">
      <c r="A281" s="93" t="s">
        <v>540</v>
      </c>
      <c r="B281" s="95" t="s">
        <v>493</v>
      </c>
      <c r="C281" s="93">
        <f>VLOOKUP(GroupVertices[[#This Row],[Vertex]], Vertices[], MATCH("ID", Vertices[#Headers], 0), FALSE)</f>
        <v>321</v>
      </c>
    </row>
    <row r="282" spans="1:3" x14ac:dyDescent="0.25">
      <c r="A282" s="93" t="s">
        <v>540</v>
      </c>
      <c r="B282" s="95" t="s">
        <v>492</v>
      </c>
      <c r="C282" s="93">
        <f>VLOOKUP(GroupVertices[[#This Row],[Vertex]], Vertices[], MATCH("ID", Vertices[#Headers], 0), FALSE)</f>
        <v>320</v>
      </c>
    </row>
    <row r="283" spans="1:3" x14ac:dyDescent="0.25">
      <c r="A283" s="93" t="s">
        <v>541</v>
      </c>
      <c r="B283" s="95" t="s">
        <v>495</v>
      </c>
      <c r="C283" s="93">
        <f>VLOOKUP(GroupVertices[[#This Row],[Vertex]], Vertices[], MATCH("ID", Vertices[#Headers], 0), FALSE)</f>
        <v>323</v>
      </c>
    </row>
    <row r="284" spans="1:3" x14ac:dyDescent="0.25">
      <c r="A284" s="93" t="s">
        <v>541</v>
      </c>
      <c r="B284" s="95" t="s">
        <v>494</v>
      </c>
      <c r="C284" s="93">
        <f>VLOOKUP(GroupVertices[[#This Row],[Vertex]], Vertices[], MATCH("ID", Vertices[#Headers], 0), FALSE)</f>
        <v>322</v>
      </c>
    </row>
    <row r="285" spans="1:3" x14ac:dyDescent="0.25">
      <c r="A285" s="93" t="s">
        <v>542</v>
      </c>
      <c r="B285" s="95" t="s">
        <v>404</v>
      </c>
      <c r="C285" s="93">
        <f>VLOOKUP(GroupVertices[[#This Row],[Vertex]], Vertices[], MATCH("ID", Vertices[#Headers], 0), FALSE)</f>
        <v>233</v>
      </c>
    </row>
    <row r="286" spans="1:3" x14ac:dyDescent="0.25">
      <c r="A286" s="93" t="s">
        <v>542</v>
      </c>
      <c r="B286" s="95" t="s">
        <v>403</v>
      </c>
      <c r="C286" s="93">
        <f>VLOOKUP(GroupVertices[[#This Row],[Vertex]], Vertices[], MATCH("ID", Vertices[#Headers], 0), FALSE)</f>
        <v>232</v>
      </c>
    </row>
    <row r="287" spans="1:3" x14ac:dyDescent="0.25">
      <c r="A287" s="93" t="s">
        <v>543</v>
      </c>
      <c r="B287" s="95" t="s">
        <v>301</v>
      </c>
      <c r="C287" s="93">
        <f>VLOOKUP(GroupVertices[[#This Row],[Vertex]], Vertices[], MATCH("ID", Vertices[#Headers], 0), FALSE)</f>
        <v>130</v>
      </c>
    </row>
    <row r="288" spans="1:3" x14ac:dyDescent="0.25">
      <c r="A288" s="93" t="s">
        <v>543</v>
      </c>
      <c r="B288" s="95" t="s">
        <v>300</v>
      </c>
      <c r="C288" s="93">
        <f>VLOOKUP(GroupVertices[[#This Row],[Vertex]], Vertices[], MATCH("ID", Vertices[#Headers], 0), FALSE)</f>
        <v>129</v>
      </c>
    </row>
    <row r="289" spans="1:3" x14ac:dyDescent="0.25">
      <c r="A289" s="93" t="s">
        <v>544</v>
      </c>
      <c r="B289" s="95" t="s">
        <v>289</v>
      </c>
      <c r="C289" s="93">
        <f>VLOOKUP(GroupVertices[[#This Row],[Vertex]], Vertices[], MATCH("ID", Vertices[#Headers], 0), FALSE)</f>
        <v>118</v>
      </c>
    </row>
    <row r="290" spans="1:3" x14ac:dyDescent="0.25">
      <c r="A290" s="93" t="s">
        <v>544</v>
      </c>
      <c r="B290" s="95" t="s">
        <v>288</v>
      </c>
      <c r="C290" s="93">
        <f>VLOOKUP(GroupVertices[[#This Row],[Vertex]], Vertices[], MATCH("ID", Vertices[#Headers], 0), FALSE)</f>
        <v>117</v>
      </c>
    </row>
    <row r="291" spans="1:3" x14ac:dyDescent="0.25">
      <c r="A291" s="93" t="s">
        <v>545</v>
      </c>
      <c r="B291" s="95" t="s">
        <v>346</v>
      </c>
      <c r="C291" s="93">
        <f>VLOOKUP(GroupVertices[[#This Row],[Vertex]], Vertices[], MATCH("ID", Vertices[#Headers], 0), FALSE)</f>
        <v>175</v>
      </c>
    </row>
    <row r="292" spans="1:3" x14ac:dyDescent="0.25">
      <c r="A292" s="93" t="s">
        <v>545</v>
      </c>
      <c r="B292" s="95" t="s">
        <v>345</v>
      </c>
      <c r="C292" s="93">
        <f>VLOOKUP(GroupVertices[[#This Row],[Vertex]], Vertices[], MATCH("ID", Vertices[#Headers], 0), FALSE)</f>
        <v>174</v>
      </c>
    </row>
    <row r="293" spans="1:3" x14ac:dyDescent="0.25">
      <c r="A293" s="93" t="s">
        <v>546</v>
      </c>
      <c r="B293" s="95" t="s">
        <v>314</v>
      </c>
      <c r="C293" s="93">
        <f>VLOOKUP(GroupVertices[[#This Row],[Vertex]], Vertices[], MATCH("ID", Vertices[#Headers], 0), FALSE)</f>
        <v>143</v>
      </c>
    </row>
    <row r="294" spans="1:3" x14ac:dyDescent="0.25">
      <c r="A294" s="93" t="s">
        <v>546</v>
      </c>
      <c r="B294" s="95" t="s">
        <v>313</v>
      </c>
      <c r="C294" s="93">
        <f>VLOOKUP(GroupVertices[[#This Row],[Vertex]], Vertices[], MATCH("ID", Vertices[#Headers], 0), FALSE)</f>
        <v>142</v>
      </c>
    </row>
    <row r="295" spans="1:3" x14ac:dyDescent="0.25">
      <c r="A295" s="93" t="s">
        <v>547</v>
      </c>
      <c r="B295" s="95" t="s">
        <v>266</v>
      </c>
      <c r="C295" s="93">
        <f>VLOOKUP(GroupVertices[[#This Row],[Vertex]], Vertices[], MATCH("ID", Vertices[#Headers], 0), FALSE)</f>
        <v>94</v>
      </c>
    </row>
    <row r="296" spans="1:3" x14ac:dyDescent="0.25">
      <c r="A296" s="93" t="s">
        <v>547</v>
      </c>
      <c r="B296" s="95" t="s">
        <v>265</v>
      </c>
      <c r="C296" s="93">
        <f>VLOOKUP(GroupVertices[[#This Row],[Vertex]], Vertices[], MATCH("ID", Vertices[#Headers], 0), FALSE)</f>
        <v>93</v>
      </c>
    </row>
    <row r="297" spans="1:3" x14ac:dyDescent="0.25">
      <c r="A297" s="93" t="s">
        <v>548</v>
      </c>
      <c r="B297" s="95" t="s">
        <v>206</v>
      </c>
      <c r="C297" s="93">
        <f>VLOOKUP(GroupVertices[[#This Row],[Vertex]], Vertices[], MATCH("ID", Vertices[#Headers], 0), FALSE)</f>
        <v>34</v>
      </c>
    </row>
    <row r="298" spans="1:3" x14ac:dyDescent="0.25">
      <c r="A298" s="93" t="s">
        <v>548</v>
      </c>
      <c r="B298" s="95" t="s">
        <v>205</v>
      </c>
      <c r="C298" s="93">
        <f>VLOOKUP(GroupVertices[[#This Row],[Vertex]], Vertices[], MATCH("ID", Vertices[#Headers], 0), FALSE)</f>
        <v>33</v>
      </c>
    </row>
    <row r="299" spans="1:3" x14ac:dyDescent="0.25">
      <c r="A299" s="93" t="s">
        <v>549</v>
      </c>
      <c r="B299" s="95" t="s">
        <v>198</v>
      </c>
      <c r="C299" s="93">
        <f>VLOOKUP(GroupVertices[[#This Row],[Vertex]], Vertices[], MATCH("ID", Vertices[#Headers], 0), FALSE)</f>
        <v>26</v>
      </c>
    </row>
    <row r="300" spans="1:3" x14ac:dyDescent="0.25">
      <c r="A300" s="93" t="s">
        <v>549</v>
      </c>
      <c r="B300" s="95" t="s">
        <v>197</v>
      </c>
      <c r="C300" s="93">
        <f>VLOOKUP(GroupVertices[[#This Row],[Vertex]], Vertices[], MATCH("ID", Vertices[#Headers], 0), FALSE)</f>
        <v>25</v>
      </c>
    </row>
    <row r="301" spans="1:3" x14ac:dyDescent="0.25">
      <c r="A301" s="93" t="s">
        <v>550</v>
      </c>
      <c r="B301" s="95" t="s">
        <v>250</v>
      </c>
      <c r="C301" s="93">
        <f>VLOOKUP(GroupVertices[[#This Row],[Vertex]], Vertices[], MATCH("ID", Vertices[#Headers], 0), FALSE)</f>
        <v>78</v>
      </c>
    </row>
    <row r="302" spans="1:3" x14ac:dyDescent="0.25">
      <c r="A302" s="93" t="s">
        <v>550</v>
      </c>
      <c r="B302" s="95" t="s">
        <v>249</v>
      </c>
      <c r="C302" s="93">
        <f>VLOOKUP(GroupVertices[[#This Row],[Vertex]], Vertices[], MATCH("ID", Vertices[#Headers], 0), FALSE)</f>
        <v>77</v>
      </c>
    </row>
    <row r="303" spans="1:3" x14ac:dyDescent="0.25">
      <c r="A303" s="93" t="s">
        <v>551</v>
      </c>
      <c r="B303" s="95" t="s">
        <v>223</v>
      </c>
      <c r="C303" s="93">
        <f>VLOOKUP(GroupVertices[[#This Row],[Vertex]], Vertices[], MATCH("ID", Vertices[#Headers], 0), FALSE)</f>
        <v>51</v>
      </c>
    </row>
    <row r="304" spans="1:3" x14ac:dyDescent="0.25">
      <c r="A304" s="93" t="s">
        <v>551</v>
      </c>
      <c r="B304" s="95" t="s">
        <v>222</v>
      </c>
      <c r="C304" s="93">
        <f>VLOOKUP(GroupVertices[[#This Row],[Vertex]], Vertices[], MATCH("ID", Vertices[#Headers], 0), FALSE)</f>
        <v>50</v>
      </c>
    </row>
    <row r="305" spans="1:3" x14ac:dyDescent="0.25">
      <c r="A305" s="93" t="s">
        <v>552</v>
      </c>
      <c r="B305" s="95" t="s">
        <v>390</v>
      </c>
      <c r="C305" s="93">
        <f>VLOOKUP(GroupVertices[[#This Row],[Vertex]], Vertices[], MATCH("ID", Vertices[#Headers], 0), FALSE)</f>
        <v>219</v>
      </c>
    </row>
    <row r="306" spans="1:3" x14ac:dyDescent="0.25">
      <c r="A306" s="93" t="s">
        <v>552</v>
      </c>
      <c r="B306" s="95" t="s">
        <v>389</v>
      </c>
      <c r="C306" s="93">
        <f>VLOOKUP(GroupVertices[[#This Row],[Vertex]], Vertices[], MATCH("ID", Vertices[#Headers], 0), FALSE)</f>
        <v>218</v>
      </c>
    </row>
    <row r="307" spans="1:3" x14ac:dyDescent="0.25">
      <c r="A307" s="93" t="s">
        <v>553</v>
      </c>
      <c r="B307" s="95" t="s">
        <v>388</v>
      </c>
      <c r="C307" s="93">
        <f>VLOOKUP(GroupVertices[[#This Row],[Vertex]], Vertices[], MATCH("ID", Vertices[#Headers], 0), FALSE)</f>
        <v>217</v>
      </c>
    </row>
    <row r="308" spans="1:3" x14ac:dyDescent="0.25">
      <c r="A308" s="93" t="s">
        <v>553</v>
      </c>
      <c r="B308" s="95" t="s">
        <v>387</v>
      </c>
      <c r="C308" s="93">
        <f>VLOOKUP(GroupVertices[[#This Row],[Vertex]], Vertices[], MATCH("ID", Vertices[#Headers], 0), FALSE)</f>
        <v>216</v>
      </c>
    </row>
    <row r="309" spans="1:3" x14ac:dyDescent="0.25">
      <c r="A309" s="93" t="s">
        <v>554</v>
      </c>
      <c r="B309" s="95" t="s">
        <v>401</v>
      </c>
      <c r="C309" s="93">
        <f>VLOOKUP(GroupVertices[[#This Row],[Vertex]], Vertices[], MATCH("ID", Vertices[#Headers], 0), FALSE)</f>
        <v>230</v>
      </c>
    </row>
    <row r="310" spans="1:3" x14ac:dyDescent="0.25">
      <c r="A310" s="93" t="s">
        <v>554</v>
      </c>
      <c r="B310" s="95" t="s">
        <v>400</v>
      </c>
      <c r="C310" s="93">
        <f>VLOOKUP(GroupVertices[[#This Row],[Vertex]], Vertices[], MATCH("ID", Vertices[#Headers], 0), FALSE)</f>
        <v>229</v>
      </c>
    </row>
    <row r="311" spans="1:3" x14ac:dyDescent="0.25">
      <c r="A311" s="93" t="s">
        <v>555</v>
      </c>
      <c r="B311" s="95" t="s">
        <v>392</v>
      </c>
      <c r="C311" s="93">
        <f>VLOOKUP(GroupVertices[[#This Row],[Vertex]], Vertices[], MATCH("ID", Vertices[#Headers], 0), FALSE)</f>
        <v>221</v>
      </c>
    </row>
    <row r="312" spans="1:3" x14ac:dyDescent="0.25">
      <c r="A312" s="93" t="s">
        <v>555</v>
      </c>
      <c r="B312" s="95" t="s">
        <v>391</v>
      </c>
      <c r="C312" s="93">
        <f>VLOOKUP(GroupVertices[[#This Row],[Vertex]], Vertices[], MATCH("ID", Vertices[#Headers], 0), FALSE)</f>
        <v>220</v>
      </c>
    </row>
    <row r="313" spans="1:3" x14ac:dyDescent="0.25">
      <c r="A313" s="93" t="s">
        <v>556</v>
      </c>
      <c r="B313" s="95" t="s">
        <v>386</v>
      </c>
      <c r="C313" s="93">
        <f>VLOOKUP(GroupVertices[[#This Row],[Vertex]], Vertices[], MATCH("ID", Vertices[#Headers], 0), FALSE)</f>
        <v>215</v>
      </c>
    </row>
    <row r="314" spans="1:3" x14ac:dyDescent="0.25">
      <c r="A314" s="93" t="s">
        <v>556</v>
      </c>
      <c r="B314" s="95" t="s">
        <v>385</v>
      </c>
      <c r="C314" s="93">
        <f>VLOOKUP(GroupVertices[[#This Row],[Vertex]], Vertices[], MATCH("ID", Vertices[#Headers], 0), FALSE)</f>
        <v>214</v>
      </c>
    </row>
    <row r="315" spans="1:3" x14ac:dyDescent="0.25">
      <c r="A315" s="93" t="s">
        <v>557</v>
      </c>
      <c r="B315" s="95" t="s">
        <v>366</v>
      </c>
      <c r="C315" s="93">
        <f>VLOOKUP(GroupVertices[[#This Row],[Vertex]], Vertices[], MATCH("ID", Vertices[#Headers], 0), FALSE)</f>
        <v>195</v>
      </c>
    </row>
    <row r="316" spans="1:3" x14ac:dyDescent="0.25">
      <c r="A316" s="93" t="s">
        <v>557</v>
      </c>
      <c r="B316" s="95" t="s">
        <v>365</v>
      </c>
      <c r="C316" s="93">
        <f>VLOOKUP(GroupVertices[[#This Row],[Vertex]], Vertices[], MATCH("ID", Vertices[#Headers], 0), FALSE)</f>
        <v>194</v>
      </c>
    </row>
    <row r="317" spans="1:3" x14ac:dyDescent="0.25">
      <c r="A317" s="93" t="s">
        <v>558</v>
      </c>
      <c r="B317" s="95" t="s">
        <v>357</v>
      </c>
      <c r="C317" s="93">
        <f>VLOOKUP(GroupVertices[[#This Row],[Vertex]], Vertices[], MATCH("ID", Vertices[#Headers], 0), FALSE)</f>
        <v>186</v>
      </c>
    </row>
    <row r="318" spans="1:3" x14ac:dyDescent="0.25">
      <c r="A318" s="93" t="s">
        <v>558</v>
      </c>
      <c r="B318" s="95" t="s">
        <v>356</v>
      </c>
      <c r="C318" s="93">
        <f>VLOOKUP(GroupVertices[[#This Row],[Vertex]], Vertices[], MATCH("ID", Vertices[#Headers], 0), FALSE)</f>
        <v>185</v>
      </c>
    </row>
    <row r="319" spans="1:3" x14ac:dyDescent="0.25">
      <c r="A319" s="93" t="s">
        <v>559</v>
      </c>
      <c r="B319" s="95" t="s">
        <v>379</v>
      </c>
      <c r="C319" s="93">
        <f>VLOOKUP(GroupVertices[[#This Row],[Vertex]], Vertices[], MATCH("ID", Vertices[#Headers], 0), FALSE)</f>
        <v>208</v>
      </c>
    </row>
    <row r="320" spans="1:3" x14ac:dyDescent="0.25">
      <c r="A320" s="93" t="s">
        <v>559</v>
      </c>
      <c r="B320" s="95" t="s">
        <v>378</v>
      </c>
      <c r="C320" s="93">
        <f>VLOOKUP(GroupVertices[[#This Row],[Vertex]], Vertices[], MATCH("ID", Vertices[#Headers], 0), FALSE)</f>
        <v>207</v>
      </c>
    </row>
    <row r="321" spans="1:3" x14ac:dyDescent="0.25">
      <c r="A321" s="93" t="s">
        <v>560</v>
      </c>
      <c r="B321" s="95" t="s">
        <v>368</v>
      </c>
      <c r="C321" s="93">
        <f>VLOOKUP(GroupVertices[[#This Row],[Vertex]], Vertices[], MATCH("ID", Vertices[#Headers], 0), FALSE)</f>
        <v>197</v>
      </c>
    </row>
    <row r="322" spans="1:3" x14ac:dyDescent="0.25">
      <c r="A322" s="93" t="s">
        <v>560</v>
      </c>
      <c r="B322" s="95" t="s">
        <v>367</v>
      </c>
      <c r="C322" s="93">
        <f>VLOOKUP(GroupVertices[[#This Row],[Vertex]], Vertices[], MATCH("ID", Vertices[#Headers], 0), FALSE)</f>
        <v>196</v>
      </c>
    </row>
    <row r="323" spans="1:3" x14ac:dyDescent="0.25">
      <c r="A323"/>
      <c r="B323"/>
    </row>
    <row r="324" spans="1:3" x14ac:dyDescent="0.25">
      <c r="A324"/>
      <c r="B324"/>
    </row>
    <row r="325" spans="1:3" x14ac:dyDescent="0.25">
      <c r="A325"/>
      <c r="B325"/>
    </row>
    <row r="326" spans="1:3" x14ac:dyDescent="0.25">
      <c r="A326"/>
      <c r="B326"/>
    </row>
    <row r="327" spans="1:3" x14ac:dyDescent="0.25">
      <c r="A327"/>
      <c r="B327"/>
    </row>
    <row r="328" spans="1:3" x14ac:dyDescent="0.25">
      <c r="A328"/>
      <c r="B328"/>
    </row>
    <row r="329" spans="1:3" x14ac:dyDescent="0.25">
      <c r="A329"/>
      <c r="B329"/>
    </row>
    <row r="330" spans="1:3" x14ac:dyDescent="0.25">
      <c r="A330"/>
      <c r="B330"/>
    </row>
    <row r="331" spans="1:3" x14ac:dyDescent="0.25">
      <c r="A331"/>
      <c r="B331"/>
    </row>
    <row r="332" spans="1:3" x14ac:dyDescent="0.25">
      <c r="A332"/>
      <c r="B332"/>
    </row>
    <row r="333" spans="1:3" x14ac:dyDescent="0.25">
      <c r="A333"/>
      <c r="B333"/>
    </row>
    <row r="334" spans="1:3" x14ac:dyDescent="0.25">
      <c r="A334"/>
      <c r="B334"/>
    </row>
    <row r="335" spans="1:3" x14ac:dyDescent="0.25">
      <c r="A335"/>
      <c r="B335"/>
    </row>
    <row r="336" spans="1:3" x14ac:dyDescent="0.25">
      <c r="A336"/>
      <c r="B336"/>
    </row>
    <row r="337" spans="1:2" x14ac:dyDescent="0.25">
      <c r="A337"/>
      <c r="B337"/>
    </row>
    <row r="338" spans="1:2" x14ac:dyDescent="0.25">
      <c r="A338"/>
      <c r="B338"/>
    </row>
    <row r="339" spans="1:2" x14ac:dyDescent="0.25">
      <c r="A339"/>
      <c r="B339"/>
    </row>
    <row r="340" spans="1:2" x14ac:dyDescent="0.25">
      <c r="A340"/>
      <c r="B340"/>
    </row>
    <row r="341" spans="1:2" x14ac:dyDescent="0.25">
      <c r="A341"/>
      <c r="B341"/>
    </row>
    <row r="342" spans="1:2" x14ac:dyDescent="0.25">
      <c r="A342"/>
      <c r="B342"/>
    </row>
    <row r="343" spans="1:2" x14ac:dyDescent="0.25">
      <c r="A343"/>
      <c r="B343"/>
    </row>
    <row r="344" spans="1:2" x14ac:dyDescent="0.25">
      <c r="A344"/>
      <c r="B344"/>
    </row>
    <row r="345" spans="1:2" x14ac:dyDescent="0.25">
      <c r="A345"/>
      <c r="B345"/>
    </row>
    <row r="346" spans="1:2" x14ac:dyDescent="0.25">
      <c r="A346"/>
      <c r="B346"/>
    </row>
    <row r="347" spans="1:2" x14ac:dyDescent="0.25">
      <c r="A347"/>
      <c r="B347"/>
    </row>
    <row r="348" spans="1:2" x14ac:dyDescent="0.25">
      <c r="A348"/>
      <c r="B348"/>
    </row>
    <row r="349" spans="1:2" x14ac:dyDescent="0.25">
      <c r="A349"/>
      <c r="B349"/>
    </row>
  </sheetData>
  <dataConsolidate/>
  <dataValidations xWindow="58" yWindow="226" count="3">
    <dataValidation allowBlank="1" showInputMessage="1" showErrorMessage="1" promptTitle="Group Name" prompt="Enter the name of the group.  The group name must also be entered on the Groups worksheet." sqref="A2:A322"/>
    <dataValidation allowBlank="1" showInputMessage="1" showErrorMessage="1" promptTitle="Vertex Name" prompt="Enter the name of a vertex to include in the group." sqref="B2:B322"/>
    <dataValidation allowBlank="1" showInputMessage="1" promptTitle="Vertex ID" prompt="This is the value of the hidden ID cell in the Vertices worksheet.  It gets filled in by the items on the NodeXL, Analysis, Groups menu." sqref="C2:C32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16" sqref="B16"/>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500</v>
      </c>
      <c r="B2" s="34" t="s">
        <v>31</v>
      </c>
      <c r="D2" s="31">
        <f>MIN(Vertices[Degree])</f>
        <v>1</v>
      </c>
      <c r="E2" s="3">
        <f>COUNTIF(Vertices[Degree], "&gt;= " &amp; D2) - COUNTIF(Vertices[Degree], "&gt;=" &amp; D3)</f>
        <v>127</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290</v>
      </c>
      <c r="L2" s="37">
        <f>MIN(Vertices[Closeness Centrality])</f>
        <v>6.6299999999999996E-4</v>
      </c>
      <c r="M2" s="38">
        <f>COUNTIF(Vertices[Closeness Centrality], "&gt;= " &amp; L2) - COUNTIF(Vertices[Closeness Centrality], "&gt;=" &amp; L3)</f>
        <v>160</v>
      </c>
      <c r="N2" s="37">
        <f>MIN(Vertices[Eigenvector Centrality])</f>
        <v>0</v>
      </c>
      <c r="O2" s="38">
        <f>COUNTIF(Vertices[Eigenvector Centrality], "&gt;= " &amp; N2) - COUNTIF(Vertices[Eigenvector Centrality], "&gt;=" &amp; N3)</f>
        <v>236</v>
      </c>
      <c r="P2" s="37">
        <f>MIN(Vertices[PageRank])</f>
        <v>0.32508300000000001</v>
      </c>
      <c r="Q2" s="38">
        <f>COUNTIF(Vertices[PageRank], "&gt;= " &amp; P2) - COUNTIF(Vertices[PageRank], "&gt;=" &amp; P3)</f>
        <v>39</v>
      </c>
      <c r="R2" s="37">
        <f>MIN(Vertices[Clustering Coefficient])</f>
        <v>0</v>
      </c>
      <c r="S2" s="43">
        <f>COUNTIF(Vertices[Clustering Coefficient], "&gt;= " &amp; R2) - COUNTIF(Vertices[Clustering Coefficient], "&gt;=" &amp; R3)</f>
        <v>145</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1.5636363636363635</v>
      </c>
      <c r="E3" s="3">
        <f>COUNTIF(Vertices[Degree], "&gt;= " &amp; D3) - COUNTIF(Vertices[Degree], "&gt;=" &amp; D4)</f>
        <v>97</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162.54545454545453</v>
      </c>
      <c r="K3" s="40">
        <f>COUNTIF(Vertices[Betweenness Centrality], "&gt;= " &amp; J3) - COUNTIF(Vertices[Betweenness Centrality], "&gt;=" &amp; J4)</f>
        <v>7</v>
      </c>
      <c r="L3" s="39">
        <f t="shared" ref="L3:L26" si="5">L2+($L$57-$L$2)/BinDivisor</f>
        <v>1.8832763636363638E-2</v>
      </c>
      <c r="M3" s="40">
        <f>COUNTIF(Vertices[Closeness Centrality], "&gt;= " &amp; L3) - COUNTIF(Vertices[Closeness Centrality], "&gt;=" &amp; L4)</f>
        <v>12</v>
      </c>
      <c r="N3" s="39">
        <f t="shared" ref="N3:N26" si="6">N2+($N$57-$N$2)/BinDivisor</f>
        <v>1.8024181818181819E-3</v>
      </c>
      <c r="O3" s="40">
        <f>COUNTIF(Vertices[Eigenvector Centrality], "&gt;= " &amp; N3) - COUNTIF(Vertices[Eigenvector Centrality], "&gt;=" &amp; N4)</f>
        <v>25</v>
      </c>
      <c r="P3" s="39">
        <f t="shared" ref="P3:P26" si="7">P2+($P$57-$P$2)/BinDivisor</f>
        <v>0.48115114545454546</v>
      </c>
      <c r="Q3" s="40">
        <f>COUNTIF(Vertices[PageRank], "&gt;= " &amp; P3) - COUNTIF(Vertices[PageRank], "&gt;=" &amp; P4)</f>
        <v>19</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321</v>
      </c>
      <c r="D4" s="32">
        <f t="shared" si="1"/>
        <v>2.127272727272727</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325.09090909090907</v>
      </c>
      <c r="K4" s="38">
        <f>COUNTIF(Vertices[Betweenness Centrality], "&gt;= " &amp; J4) - COUNTIF(Vertices[Betweenness Centrality], "&gt;=" &amp; J5)</f>
        <v>3</v>
      </c>
      <c r="L4" s="37">
        <f t="shared" si="5"/>
        <v>3.7002527272727279E-2</v>
      </c>
      <c r="M4" s="38">
        <f>COUNTIF(Vertices[Closeness Centrality], "&gt;= " &amp; L4) - COUNTIF(Vertices[Closeness Centrality], "&gt;=" &amp; L5)</f>
        <v>1</v>
      </c>
      <c r="N4" s="37">
        <f t="shared" si="6"/>
        <v>3.6048363636363638E-3</v>
      </c>
      <c r="O4" s="38">
        <f>COUNTIF(Vertices[Eigenvector Centrality], "&gt;= " &amp; N4) - COUNTIF(Vertices[Eigenvector Centrality], "&gt;=" &amp; N5)</f>
        <v>22</v>
      </c>
      <c r="P4" s="37">
        <f t="shared" si="7"/>
        <v>0.63721929090909091</v>
      </c>
      <c r="Q4" s="38">
        <f>COUNTIF(Vertices[PageRank], "&gt;= " &amp; P4) - COUNTIF(Vertices[PageRank], "&gt;=" &amp; P5)</f>
        <v>50</v>
      </c>
      <c r="R4" s="37">
        <f t="shared" si="8"/>
        <v>3.6363636363636362E-2</v>
      </c>
      <c r="S4" s="43">
        <f>COUNTIF(Vertices[Clustering Coefficient], "&gt;= " &amp; R4) - COUNTIF(Vertices[Clustering Coefficient], "&gt;=" &amp; R5)</f>
        <v>1</v>
      </c>
      <c r="T4" s="37" t="e">
        <f t="shared" ca="1" si="9"/>
        <v>#REF!</v>
      </c>
      <c r="U4" s="38" t="e">
        <f t="shared" ca="1" si="0"/>
        <v>#REF!</v>
      </c>
      <c r="W4" s="12" t="s">
        <v>127</v>
      </c>
      <c r="X4" s="12" t="s">
        <v>129</v>
      </c>
    </row>
    <row r="5" spans="1:24" x14ac:dyDescent="0.25">
      <c r="A5" s="85"/>
      <c r="B5" s="85"/>
      <c r="D5" s="32">
        <f t="shared" si="1"/>
        <v>2.6909090909090905</v>
      </c>
      <c r="E5" s="3">
        <f>COUNTIF(Vertices[Degree], "&gt;= " &amp; D5) - COUNTIF(Vertices[Degree], "&gt;=" &amp; D6)</f>
        <v>40</v>
      </c>
      <c r="F5" s="39">
        <f t="shared" si="2"/>
        <v>0</v>
      </c>
      <c r="G5" s="40">
        <f>COUNTIF(Vertices[In-Degree], "&gt;= " &amp; F5) - COUNTIF(Vertices[In-Degree], "&gt;=" &amp; F6)</f>
        <v>0</v>
      </c>
      <c r="H5" s="39">
        <f t="shared" si="3"/>
        <v>0</v>
      </c>
      <c r="I5" s="40">
        <f>COUNTIF(Vertices[Out-Degree], "&gt;= " &amp; H5) - COUNTIF(Vertices[Out-Degree], "&gt;=" &amp; H6)</f>
        <v>0</v>
      </c>
      <c r="J5" s="39">
        <f t="shared" si="4"/>
        <v>487.63636363636363</v>
      </c>
      <c r="K5" s="40">
        <f>COUNTIF(Vertices[Betweenness Centrality], "&gt;= " &amp; J5) - COUNTIF(Vertices[Betweenness Centrality], "&gt;=" &amp; J6)</f>
        <v>2</v>
      </c>
      <c r="L5" s="39">
        <f t="shared" si="5"/>
        <v>5.5172290909090912E-2</v>
      </c>
      <c r="M5" s="40">
        <f>COUNTIF(Vertices[Closeness Centrality], "&gt;= " &amp; L5) - COUNTIF(Vertices[Closeness Centrality], "&gt;=" &amp; L6)</f>
        <v>3</v>
      </c>
      <c r="N5" s="39">
        <f t="shared" si="6"/>
        <v>5.4072545454545455E-3</v>
      </c>
      <c r="O5" s="40">
        <f>COUNTIF(Vertices[Eigenvector Centrality], "&gt;= " &amp; N5) - COUNTIF(Vertices[Eigenvector Centrality], "&gt;=" &amp; N6)</f>
        <v>4</v>
      </c>
      <c r="P5" s="39">
        <f t="shared" si="7"/>
        <v>0.79328743636363641</v>
      </c>
      <c r="Q5" s="40">
        <f>COUNTIF(Vertices[PageRank], "&gt;= " &amp; P5) - COUNTIF(Vertices[PageRank], "&gt;=" &amp; P6)</f>
        <v>26</v>
      </c>
      <c r="R5" s="39">
        <f t="shared" si="8"/>
        <v>5.4545454545454543E-2</v>
      </c>
      <c r="S5" s="44">
        <f>COUNTIF(Vertices[Clustering Coefficient], "&gt;= " &amp; R5) - COUNTIF(Vertices[Clustering Coefficient], "&gt;=" &amp; R6)</f>
        <v>1</v>
      </c>
      <c r="T5" s="39" t="e">
        <f t="shared" ca="1" si="9"/>
        <v>#REF!</v>
      </c>
      <c r="U5" s="40" t="e">
        <f t="shared" ca="1" si="0"/>
        <v>#REF!</v>
      </c>
    </row>
    <row r="6" spans="1:24" x14ac:dyDescent="0.25">
      <c r="A6" s="34" t="s">
        <v>149</v>
      </c>
      <c r="B6" s="34">
        <v>396</v>
      </c>
      <c r="D6" s="32">
        <f t="shared" si="1"/>
        <v>3.254545454545454</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650.18181818181813</v>
      </c>
      <c r="K6" s="38">
        <f>COUNTIF(Vertices[Betweenness Centrality], "&gt;= " &amp; J6) - COUNTIF(Vertices[Betweenness Centrality], "&gt;=" &amp; J7)</f>
        <v>1</v>
      </c>
      <c r="L6" s="37">
        <f t="shared" si="5"/>
        <v>7.3342054545454546E-2</v>
      </c>
      <c r="M6" s="38">
        <f>COUNTIF(Vertices[Closeness Centrality], "&gt;= " &amp; L6) - COUNTIF(Vertices[Closeness Centrality], "&gt;=" &amp; L7)</f>
        <v>8</v>
      </c>
      <c r="N6" s="37">
        <f t="shared" si="6"/>
        <v>7.2096727272727276E-3</v>
      </c>
      <c r="O6" s="38">
        <f>COUNTIF(Vertices[Eigenvector Centrality], "&gt;= " &amp; N6) - COUNTIF(Vertices[Eigenvector Centrality], "&gt;=" &amp; N7)</f>
        <v>1</v>
      </c>
      <c r="P6" s="37">
        <f t="shared" si="7"/>
        <v>0.9493555818181818</v>
      </c>
      <c r="Q6" s="38">
        <f>COUNTIF(Vertices[PageRank], "&gt;= " &amp; P6) - COUNTIF(Vertices[PageRank], "&gt;=" &amp; P7)</f>
        <v>122</v>
      </c>
      <c r="R6" s="37">
        <f t="shared" si="8"/>
        <v>7.2727272727272724E-2</v>
      </c>
      <c r="S6" s="43">
        <f>COUNTIF(Vertices[Clustering Coefficient], "&gt;= " &amp; R6) - COUNTIF(Vertices[Clustering Coefficient], "&gt;=" &amp; R7)</f>
        <v>2</v>
      </c>
      <c r="T6" s="37" t="e">
        <f t="shared" ca="1" si="9"/>
        <v>#REF!</v>
      </c>
      <c r="U6" s="38" t="e">
        <f t="shared" ca="1" si="0"/>
        <v>#REF!</v>
      </c>
    </row>
    <row r="7" spans="1:24" x14ac:dyDescent="0.25">
      <c r="A7" s="34" t="s">
        <v>150</v>
      </c>
      <c r="B7" s="34">
        <v>0</v>
      </c>
      <c r="D7" s="32">
        <f t="shared" si="1"/>
        <v>3.8181818181818175</v>
      </c>
      <c r="E7" s="3">
        <f>COUNTIF(Vertices[Degree], "&gt;= " &amp; D7) - COUNTIF(Vertices[Degree], "&gt;=" &amp; D8)</f>
        <v>18</v>
      </c>
      <c r="F7" s="39">
        <f t="shared" si="2"/>
        <v>0</v>
      </c>
      <c r="G7" s="40">
        <f>COUNTIF(Vertices[In-Degree], "&gt;= " &amp; F7) - COUNTIF(Vertices[In-Degree], "&gt;=" &amp; F8)</f>
        <v>0</v>
      </c>
      <c r="H7" s="39">
        <f t="shared" si="3"/>
        <v>0</v>
      </c>
      <c r="I7" s="40">
        <f>COUNTIF(Vertices[Out-Degree], "&gt;= " &amp; H7) - COUNTIF(Vertices[Out-Degree], "&gt;=" &amp; H8)</f>
        <v>0</v>
      </c>
      <c r="J7" s="39">
        <f t="shared" si="4"/>
        <v>812.72727272727263</v>
      </c>
      <c r="K7" s="40">
        <f>COUNTIF(Vertices[Betweenness Centrality], "&gt;= " &amp; J7) - COUNTIF(Vertices[Betweenness Centrality], "&gt;=" &amp; J8)</f>
        <v>1</v>
      </c>
      <c r="L7" s="39">
        <f t="shared" si="5"/>
        <v>9.151181818181818E-2</v>
      </c>
      <c r="M7" s="40">
        <f>COUNTIF(Vertices[Closeness Centrality], "&gt;= " &amp; L7) - COUNTIF(Vertices[Closeness Centrality], "&gt;=" &amp; L8)</f>
        <v>5</v>
      </c>
      <c r="N7" s="39">
        <f t="shared" si="6"/>
        <v>9.0120909090909088E-3</v>
      </c>
      <c r="O7" s="40">
        <f>COUNTIF(Vertices[Eigenvector Centrality], "&gt;= " &amp; N7) - COUNTIF(Vertices[Eigenvector Centrality], "&gt;=" &amp; N8)</f>
        <v>0</v>
      </c>
      <c r="P7" s="39">
        <f t="shared" si="7"/>
        <v>1.1054237272727272</v>
      </c>
      <c r="Q7" s="40">
        <f>COUNTIF(Vertices[PageRank], "&gt;= " &amp; P7) - COUNTIF(Vertices[PageRank], "&gt;=" &amp; P8)</f>
        <v>16</v>
      </c>
      <c r="R7" s="39">
        <f t="shared" si="8"/>
        <v>9.0909090909090912E-2</v>
      </c>
      <c r="S7" s="44">
        <f>COUNTIF(Vertices[Clustering Coefficient], "&gt;= " &amp; R7) - COUNTIF(Vertices[Clustering Coefficient], "&gt;=" &amp; R8)</f>
        <v>4</v>
      </c>
      <c r="T7" s="39" t="e">
        <f t="shared" ca="1" si="9"/>
        <v>#REF!</v>
      </c>
      <c r="U7" s="40" t="e">
        <f t="shared" ca="1" si="0"/>
        <v>#REF!</v>
      </c>
    </row>
    <row r="8" spans="1:24" x14ac:dyDescent="0.25">
      <c r="A8" s="34" t="s">
        <v>151</v>
      </c>
      <c r="B8" s="34">
        <v>396</v>
      </c>
      <c r="D8" s="32">
        <f t="shared" si="1"/>
        <v>4.3818181818181809</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975.27272727272714</v>
      </c>
      <c r="K8" s="38">
        <f>COUNTIF(Vertices[Betweenness Centrality], "&gt;= " &amp; J8) - COUNTIF(Vertices[Betweenness Centrality], "&gt;=" &amp; J9)</f>
        <v>4</v>
      </c>
      <c r="L8" s="37">
        <f t="shared" si="5"/>
        <v>0.10968158181818181</v>
      </c>
      <c r="M8" s="38">
        <f>COUNTIF(Vertices[Closeness Centrality], "&gt;= " &amp; L8) - COUNTIF(Vertices[Closeness Centrality], "&gt;=" &amp; L9)</f>
        <v>2</v>
      </c>
      <c r="N8" s="37">
        <f t="shared" si="6"/>
        <v>1.0814509090909091E-2</v>
      </c>
      <c r="O8" s="38">
        <f>COUNTIF(Vertices[Eigenvector Centrality], "&gt;= " &amp; N8) - COUNTIF(Vertices[Eigenvector Centrality], "&gt;=" &amp; N9)</f>
        <v>0</v>
      </c>
      <c r="P8" s="37">
        <f t="shared" si="7"/>
        <v>1.2614918727272726</v>
      </c>
      <c r="Q8" s="38">
        <f>COUNTIF(Vertices[PageRank], "&gt;= " &amp; P8) - COUNTIF(Vertices[PageRank], "&gt;=" &amp; P9)</f>
        <v>7</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4.9454545454545444</v>
      </c>
      <c r="E9" s="3">
        <f>COUNTIF(Vertices[Degree], "&gt;= " &amp; D9) - COUNTIF(Vertices[Degree], "&gt;=" &amp; D10)</f>
        <v>15</v>
      </c>
      <c r="F9" s="39">
        <f t="shared" si="2"/>
        <v>0</v>
      </c>
      <c r="G9" s="40">
        <f>COUNTIF(Vertices[In-Degree], "&gt;= " &amp; F9) - COUNTIF(Vertices[In-Degree], "&gt;=" &amp; F10)</f>
        <v>0</v>
      </c>
      <c r="H9" s="39">
        <f t="shared" si="3"/>
        <v>0</v>
      </c>
      <c r="I9" s="40">
        <f>COUNTIF(Vertices[Out-Degree], "&gt;= " &amp; H9) - COUNTIF(Vertices[Out-Degree], "&gt;=" &amp; H10)</f>
        <v>0</v>
      </c>
      <c r="J9" s="39">
        <f t="shared" si="4"/>
        <v>1137.8181818181818</v>
      </c>
      <c r="K9" s="40">
        <f>COUNTIF(Vertices[Betweenness Centrality], "&gt;= " &amp; J9) - COUNTIF(Vertices[Betweenness Centrality], "&gt;=" &amp; J10)</f>
        <v>1</v>
      </c>
      <c r="L9" s="39">
        <f t="shared" si="5"/>
        <v>0.12785134545454546</v>
      </c>
      <c r="M9" s="40">
        <f>COUNTIF(Vertices[Closeness Centrality], "&gt;= " &amp; L9) - COUNTIF(Vertices[Closeness Centrality], "&gt;=" &amp; L10)</f>
        <v>2</v>
      </c>
      <c r="N9" s="39">
        <f t="shared" si="6"/>
        <v>1.2616927272727273E-2</v>
      </c>
      <c r="O9" s="40">
        <f>COUNTIF(Vertices[Eigenvector Centrality], "&gt;= " &amp; N9) - COUNTIF(Vertices[Eigenvector Centrality], "&gt;=" &amp; N10)</f>
        <v>0</v>
      </c>
      <c r="P9" s="39">
        <f t="shared" si="7"/>
        <v>1.417560018181818</v>
      </c>
      <c r="Q9" s="40">
        <f>COUNTIF(Vertices[PageRank], "&gt;= " &amp; P9) - COUNTIF(Vertices[PageRank], "&gt;=" &amp; P10)</f>
        <v>19</v>
      </c>
      <c r="R9" s="39">
        <f t="shared" si="8"/>
        <v>0.12727272727272729</v>
      </c>
      <c r="S9" s="44">
        <f>COUNTIF(Vertices[Clustering Coefficient], "&gt;= " &amp; R9) - COUNTIF(Vertices[Clustering Coefficient], "&gt;=" &amp; R10)</f>
        <v>1</v>
      </c>
      <c r="T9" s="39" t="e">
        <f t="shared" ca="1" si="9"/>
        <v>#REF!</v>
      </c>
      <c r="U9" s="40" t="e">
        <f t="shared" ca="1" si="0"/>
        <v>#REF!</v>
      </c>
    </row>
    <row r="10" spans="1:24" x14ac:dyDescent="0.25">
      <c r="A10" s="34" t="s">
        <v>152</v>
      </c>
      <c r="B10" s="34">
        <v>0</v>
      </c>
      <c r="D10" s="32">
        <f t="shared" si="1"/>
        <v>5.5090909090909079</v>
      </c>
      <c r="E10" s="3">
        <f>COUNTIF(Vertices[Degree], "&gt;= " &amp; D10) - COUNTIF(Vertices[Degree], "&gt;=" &amp; D11)</f>
        <v>10</v>
      </c>
      <c r="F10" s="37">
        <f t="shared" si="2"/>
        <v>0</v>
      </c>
      <c r="G10" s="38">
        <f>COUNTIF(Vertices[In-Degree], "&gt;= " &amp; F10) - COUNTIF(Vertices[In-Degree], "&gt;=" &amp; F11)</f>
        <v>0</v>
      </c>
      <c r="H10" s="37">
        <f t="shared" si="3"/>
        <v>0</v>
      </c>
      <c r="I10" s="38">
        <f>COUNTIF(Vertices[Out-Degree], "&gt;= " &amp; H10) - COUNTIF(Vertices[Out-Degree], "&gt;=" &amp; H11)</f>
        <v>0</v>
      </c>
      <c r="J10" s="37">
        <f t="shared" si="4"/>
        <v>1300.3636363636363</v>
      </c>
      <c r="K10" s="38">
        <f>COUNTIF(Vertices[Betweenness Centrality], "&gt;= " &amp; J10) - COUNTIF(Vertices[Betweenness Centrality], "&gt;=" &amp; J11)</f>
        <v>2</v>
      </c>
      <c r="L10" s="37">
        <f t="shared" si="5"/>
        <v>0.1460211090909091</v>
      </c>
      <c r="M10" s="38">
        <f>COUNTIF(Vertices[Closeness Centrality], "&gt;= " &amp; L10) - COUNTIF(Vertices[Closeness Centrality], "&gt;=" &amp; L11)</f>
        <v>0</v>
      </c>
      <c r="N10" s="37">
        <f t="shared" si="6"/>
        <v>1.4419345454545455E-2</v>
      </c>
      <c r="O10" s="38">
        <f>COUNTIF(Vertices[Eigenvector Centrality], "&gt;= " &amp; N10) - COUNTIF(Vertices[Eigenvector Centrality], "&gt;=" &amp; N11)</f>
        <v>6</v>
      </c>
      <c r="P10" s="37">
        <f t="shared" si="7"/>
        <v>1.5736281636363634</v>
      </c>
      <c r="Q10" s="38">
        <f>COUNTIF(Vertices[PageRank], "&gt;= " &amp; P10) - COUNTIF(Vertices[PageRank], "&gt;=" &amp; P11)</f>
        <v>8</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6.0727272727272714</v>
      </c>
      <c r="E11" s="3">
        <f>COUNTIF(Vertices[Degree], "&gt;= " &amp; D11) - COUNTIF(Vertices[Degree], "&gt;=" &amp; D12)</f>
        <v>0</v>
      </c>
      <c r="F11" s="39">
        <f t="shared" si="2"/>
        <v>0</v>
      </c>
      <c r="G11" s="40">
        <f>COUNTIF(Vertices[In-Degree], "&gt;= " &amp; F11) - COUNTIF(Vertices[In-Degree], "&gt;=" &amp; F12)</f>
        <v>0</v>
      </c>
      <c r="H11" s="39">
        <f t="shared" si="3"/>
        <v>0</v>
      </c>
      <c r="I11" s="40">
        <f>COUNTIF(Vertices[Out-Degree], "&gt;= " &amp; H11) - COUNTIF(Vertices[Out-Degree], "&gt;=" &amp; H12)</f>
        <v>0</v>
      </c>
      <c r="J11" s="39">
        <f t="shared" si="4"/>
        <v>1462.9090909090908</v>
      </c>
      <c r="K11" s="40">
        <f>COUNTIF(Vertices[Betweenness Centrality], "&gt;= " &amp; J11) - COUNTIF(Vertices[Betweenness Centrality], "&gt;=" &amp; J12)</f>
        <v>2</v>
      </c>
      <c r="L11" s="39">
        <f t="shared" si="5"/>
        <v>0.16419087272727273</v>
      </c>
      <c r="M11" s="40">
        <f>COUNTIF(Vertices[Closeness Centrality], "&gt;= " &amp; L11) - COUNTIF(Vertices[Closeness Centrality], "&gt;=" &amp; L12)</f>
        <v>0</v>
      </c>
      <c r="N11" s="39">
        <f t="shared" si="6"/>
        <v>1.6221763636363636E-2</v>
      </c>
      <c r="O11" s="40">
        <f>COUNTIF(Vertices[Eigenvector Centrality], "&gt;= " &amp; N11) - COUNTIF(Vertices[Eigenvector Centrality], "&gt;=" &amp; N12)</f>
        <v>6</v>
      </c>
      <c r="P11" s="39">
        <f t="shared" si="7"/>
        <v>1.7296963090909088</v>
      </c>
      <c r="Q11" s="40">
        <f>COUNTIF(Vertices[PageRank], "&gt;= " &amp; P11) - COUNTIF(Vertices[PageRank], "&gt;=" &amp; P12)</f>
        <v>2</v>
      </c>
      <c r="R11" s="39">
        <f t="shared" si="8"/>
        <v>0.16363636363636366</v>
      </c>
      <c r="S11" s="44">
        <f>COUNTIF(Vertices[Clustering Coefficient], "&gt;= " &amp; R11) - COUNTIF(Vertices[Clustering Coefficient], "&gt;=" &amp; R12)</f>
        <v>3</v>
      </c>
      <c r="T11" s="39" t="e">
        <f t="shared" ca="1" si="9"/>
        <v>#REF!</v>
      </c>
      <c r="U11" s="40" t="e">
        <f t="shared" ca="1" si="0"/>
        <v>#REF!</v>
      </c>
    </row>
    <row r="12" spans="1:24" x14ac:dyDescent="0.25">
      <c r="A12" s="34" t="s">
        <v>171</v>
      </c>
      <c r="B12" s="34" t="s">
        <v>503</v>
      </c>
      <c r="D12" s="32">
        <f t="shared" si="1"/>
        <v>6.6363636363636349</v>
      </c>
      <c r="E12" s="3">
        <f>COUNTIF(Vertices[Degree], "&gt;= " &amp; D12) - COUNTIF(Vertices[Degree], "&gt;=" &amp; D13)</f>
        <v>4</v>
      </c>
      <c r="F12" s="37">
        <f t="shared" si="2"/>
        <v>0</v>
      </c>
      <c r="G12" s="38">
        <f>COUNTIF(Vertices[In-Degree], "&gt;= " &amp; F12) - COUNTIF(Vertices[In-Degree], "&gt;=" &amp; F13)</f>
        <v>0</v>
      </c>
      <c r="H12" s="37">
        <f t="shared" si="3"/>
        <v>0</v>
      </c>
      <c r="I12" s="38">
        <f>COUNTIF(Vertices[Out-Degree], "&gt;= " &amp; H12) - COUNTIF(Vertices[Out-Degree], "&gt;=" &amp; H13)</f>
        <v>0</v>
      </c>
      <c r="J12" s="37">
        <f t="shared" si="4"/>
        <v>1625.4545454545453</v>
      </c>
      <c r="K12" s="38">
        <f>COUNTIF(Vertices[Betweenness Centrality], "&gt;= " &amp; J12) - COUNTIF(Vertices[Betweenness Centrality], "&gt;=" &amp; J13)</f>
        <v>0</v>
      </c>
      <c r="L12" s="37">
        <f t="shared" si="5"/>
        <v>0.18236063636363636</v>
      </c>
      <c r="M12" s="38">
        <f>COUNTIF(Vertices[Closeness Centrality], "&gt;= " &amp; L12) - COUNTIF(Vertices[Closeness Centrality], "&gt;=" &amp; L13)</f>
        <v>3</v>
      </c>
      <c r="N12" s="37">
        <f t="shared" si="6"/>
        <v>1.8024181818181818E-2</v>
      </c>
      <c r="O12" s="38">
        <f>COUNTIF(Vertices[Eigenvector Centrality], "&gt;= " &amp; N12) - COUNTIF(Vertices[Eigenvector Centrality], "&gt;=" &amp; N13)</f>
        <v>3</v>
      </c>
      <c r="P12" s="37">
        <f t="shared" si="7"/>
        <v>1.8857644545454542</v>
      </c>
      <c r="Q12" s="38">
        <f>COUNTIF(Vertices[PageRank], "&gt;= " &amp; P12) - COUNTIF(Vertices[PageRank], "&gt;=" &amp; P13)</f>
        <v>2</v>
      </c>
      <c r="R12" s="37">
        <f t="shared" si="8"/>
        <v>0.18181818181818185</v>
      </c>
      <c r="S12" s="43">
        <f>COUNTIF(Vertices[Clustering Coefficient], "&gt;= " &amp; R12) - COUNTIF(Vertices[Clustering Coefficient], "&gt;=" &amp; R13)</f>
        <v>1</v>
      </c>
      <c r="T12" s="37" t="e">
        <f t="shared" ca="1" si="9"/>
        <v>#REF!</v>
      </c>
      <c r="U12" s="38" t="e">
        <f t="shared" ca="1" si="0"/>
        <v>#REF!</v>
      </c>
    </row>
    <row r="13" spans="1:24" x14ac:dyDescent="0.25">
      <c r="A13" s="34" t="s">
        <v>172</v>
      </c>
      <c r="B13" s="34" t="s">
        <v>503</v>
      </c>
      <c r="D13" s="32">
        <f t="shared" si="1"/>
        <v>7.1999999999999984</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1787.9999999999998</v>
      </c>
      <c r="K13" s="40">
        <f>COUNTIF(Vertices[Betweenness Centrality], "&gt;= " &amp; J13) - COUNTIF(Vertices[Betweenness Centrality], "&gt;=" &amp; J14)</f>
        <v>0</v>
      </c>
      <c r="L13" s="39">
        <f t="shared" si="5"/>
        <v>0.2005304</v>
      </c>
      <c r="M13" s="40">
        <f>COUNTIF(Vertices[Closeness Centrality], "&gt;= " &amp; L13) - COUNTIF(Vertices[Closeness Centrality], "&gt;=" &amp; L14)</f>
        <v>0</v>
      </c>
      <c r="N13" s="39">
        <f t="shared" si="6"/>
        <v>1.98266E-2</v>
      </c>
      <c r="O13" s="40">
        <f>COUNTIF(Vertices[Eigenvector Centrality], "&gt;= " &amp; N13) - COUNTIF(Vertices[Eigenvector Centrality], "&gt;=" &amp; N14)</f>
        <v>5</v>
      </c>
      <c r="P13" s="39">
        <f t="shared" si="7"/>
        <v>2.0418325999999998</v>
      </c>
      <c r="Q13" s="40">
        <f>COUNTIF(Vertices[PageRank], "&gt;= " &amp; P13) - COUNTIF(Vertices[PageRank], "&gt;=" &amp; P14)</f>
        <v>1</v>
      </c>
      <c r="R13" s="39">
        <f t="shared" si="8"/>
        <v>0.20000000000000004</v>
      </c>
      <c r="S13" s="44">
        <f>COUNTIF(Vertices[Clustering Coefficient], "&gt;= " &amp; R13) - COUNTIF(Vertices[Clustering Coefficient], "&gt;=" &amp; R14)</f>
        <v>2</v>
      </c>
      <c r="T13" s="39" t="e">
        <f t="shared" ca="1" si="9"/>
        <v>#REF!</v>
      </c>
      <c r="U13" s="40" t="e">
        <f t="shared" ca="1" si="0"/>
        <v>#REF!</v>
      </c>
    </row>
    <row r="14" spans="1:24" x14ac:dyDescent="0.25">
      <c r="A14" s="85"/>
      <c r="B14" s="85"/>
      <c r="D14" s="32">
        <f t="shared" si="1"/>
        <v>7.7636363636363619</v>
      </c>
      <c r="E14" s="3">
        <f>COUNTIF(Vertices[Degree], "&gt;= " &amp; D14) - COUNTIF(Vertices[Degree], "&gt;=" &amp; D15)</f>
        <v>5</v>
      </c>
      <c r="F14" s="37">
        <f t="shared" si="2"/>
        <v>0</v>
      </c>
      <c r="G14" s="38">
        <f>COUNTIF(Vertices[In-Degree], "&gt;= " &amp; F14) - COUNTIF(Vertices[In-Degree], "&gt;=" &amp; F15)</f>
        <v>0</v>
      </c>
      <c r="H14" s="37">
        <f t="shared" si="3"/>
        <v>0</v>
      </c>
      <c r="I14" s="38">
        <f>COUNTIF(Vertices[Out-Degree], "&gt;= " &amp; H14) - COUNTIF(Vertices[Out-Degree], "&gt;=" &amp; H15)</f>
        <v>0</v>
      </c>
      <c r="J14" s="37">
        <f t="shared" si="4"/>
        <v>1950.5454545454543</v>
      </c>
      <c r="K14" s="38">
        <f>COUNTIF(Vertices[Betweenness Centrality], "&gt;= " &amp; J14) - COUNTIF(Vertices[Betweenness Centrality], "&gt;=" &amp; J15)</f>
        <v>0</v>
      </c>
      <c r="L14" s="37">
        <f t="shared" si="5"/>
        <v>0.21870016363636363</v>
      </c>
      <c r="M14" s="38">
        <f>COUNTIF(Vertices[Closeness Centrality], "&gt;= " &amp; L14) - COUNTIF(Vertices[Closeness Centrality], "&gt;=" &amp; L15)</f>
        <v>0</v>
      </c>
      <c r="N14" s="37">
        <f t="shared" si="6"/>
        <v>2.1629018181818182E-2</v>
      </c>
      <c r="O14" s="38">
        <f>COUNTIF(Vertices[Eigenvector Centrality], "&gt;= " &amp; N14) - COUNTIF(Vertices[Eigenvector Centrality], "&gt;=" &amp; N15)</f>
        <v>4</v>
      </c>
      <c r="P14" s="37">
        <f t="shared" si="7"/>
        <v>2.1979007454545454</v>
      </c>
      <c r="Q14" s="38">
        <f>COUNTIF(Vertices[PageRank], "&gt;= " &amp; P14) - COUNTIF(Vertices[PageRank], "&gt;=" &amp; P15)</f>
        <v>2</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56</v>
      </c>
      <c r="D15" s="32">
        <f t="shared" si="1"/>
        <v>8.3272727272727263</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2113.090909090909</v>
      </c>
      <c r="K15" s="40">
        <f>COUNTIF(Vertices[Betweenness Centrality], "&gt;= " &amp; J15) - COUNTIF(Vertices[Betweenness Centrality], "&gt;=" &amp; J16)</f>
        <v>0</v>
      </c>
      <c r="L15" s="39">
        <f t="shared" si="5"/>
        <v>0.23686992727272727</v>
      </c>
      <c r="M15" s="40">
        <f>COUNTIF(Vertices[Closeness Centrality], "&gt;= " &amp; L15) - COUNTIF(Vertices[Closeness Centrality], "&gt;=" &amp; L16)</f>
        <v>6</v>
      </c>
      <c r="N15" s="39">
        <f t="shared" si="6"/>
        <v>2.3431436363636364E-2</v>
      </c>
      <c r="O15" s="40">
        <f>COUNTIF(Vertices[Eigenvector Centrality], "&gt;= " &amp; N15) - COUNTIF(Vertices[Eigenvector Centrality], "&gt;=" &amp; N16)</f>
        <v>1</v>
      </c>
      <c r="P15" s="39">
        <f t="shared" si="7"/>
        <v>2.353968890909091</v>
      </c>
      <c r="Q15" s="40">
        <f>COUNTIF(Vertices[PageRank], "&gt;= " &amp; P15) - COUNTIF(Vertices[PageRank], "&gt;=" &amp; P16)</f>
        <v>2</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8.8909090909090907</v>
      </c>
      <c r="E16" s="3">
        <f>COUNTIF(Vertices[Degree], "&gt;= " &amp; D16) - COUNTIF(Vertices[Degree], "&gt;=" &amp; D17)</f>
        <v>1</v>
      </c>
      <c r="F16" s="37">
        <f t="shared" si="2"/>
        <v>0</v>
      </c>
      <c r="G16" s="38">
        <f>COUNTIF(Vertices[In-Degree], "&gt;= " &amp; F16) - COUNTIF(Vertices[In-Degree], "&gt;=" &amp; F17)</f>
        <v>0</v>
      </c>
      <c r="H16" s="37">
        <f t="shared" si="3"/>
        <v>0</v>
      </c>
      <c r="I16" s="38">
        <f>COUNTIF(Vertices[Out-Degree], "&gt;= " &amp; H16) - COUNTIF(Vertices[Out-Degree], "&gt;=" &amp; H17)</f>
        <v>0</v>
      </c>
      <c r="J16" s="37">
        <f t="shared" si="4"/>
        <v>2275.6363636363635</v>
      </c>
      <c r="K16" s="38">
        <f>COUNTIF(Vertices[Betweenness Centrality], "&gt;= " &amp; J16) - COUNTIF(Vertices[Betweenness Centrality], "&gt;=" &amp; J17)</f>
        <v>1</v>
      </c>
      <c r="L16" s="37">
        <f t="shared" si="5"/>
        <v>0.2550396909090909</v>
      </c>
      <c r="M16" s="38">
        <f>COUNTIF(Vertices[Closeness Centrality], "&gt;= " &amp; L16) - COUNTIF(Vertices[Closeness Centrality], "&gt;=" &amp; L17)</f>
        <v>0</v>
      </c>
      <c r="N16" s="37">
        <f t="shared" si="6"/>
        <v>2.5233854545454546E-2</v>
      </c>
      <c r="O16" s="38">
        <f>COUNTIF(Vertices[Eigenvector Centrality], "&gt;= " &amp; N16) - COUNTIF(Vertices[Eigenvector Centrality], "&gt;=" &amp; N17)</f>
        <v>3</v>
      </c>
      <c r="P16" s="37">
        <f t="shared" si="7"/>
        <v>2.5100370363636366</v>
      </c>
      <c r="Q16" s="38">
        <f>COUNTIF(Vertices[PageRank], "&gt;= " &amp; P16) - COUNTIF(Vertices[PageRank], "&gt;=" &amp; P17)</f>
        <v>0</v>
      </c>
      <c r="R16" s="37">
        <f t="shared" si="8"/>
        <v>0.25454545454545457</v>
      </c>
      <c r="S16" s="43">
        <f>COUNTIF(Vertices[Clustering Coefficient], "&gt;= " &amp; R16) - COUNTIF(Vertices[Clustering Coefficient], "&gt;=" &amp; R17)</f>
        <v>1</v>
      </c>
      <c r="T16" s="37" t="e">
        <f t="shared" ca="1" si="9"/>
        <v>#REF!</v>
      </c>
      <c r="U16" s="38" t="e">
        <f t="shared" ca="1" si="0"/>
        <v>#REF!</v>
      </c>
    </row>
    <row r="17" spans="1:21" x14ac:dyDescent="0.25">
      <c r="A17" s="34" t="s">
        <v>155</v>
      </c>
      <c r="B17" s="34">
        <v>157</v>
      </c>
      <c r="D17" s="32">
        <f t="shared" si="1"/>
        <v>9.454545454545455</v>
      </c>
      <c r="E17" s="3">
        <f>COUNTIF(Vertices[Degree], "&gt;= " &amp; D17) - COUNTIF(Vertices[Degree], "&gt;=" &amp; D18)</f>
        <v>1</v>
      </c>
      <c r="F17" s="39">
        <f t="shared" si="2"/>
        <v>0</v>
      </c>
      <c r="G17" s="40">
        <f>COUNTIF(Vertices[In-Degree], "&gt;= " &amp; F17) - COUNTIF(Vertices[In-Degree], "&gt;=" &amp; F18)</f>
        <v>0</v>
      </c>
      <c r="H17" s="39">
        <f t="shared" si="3"/>
        <v>0</v>
      </c>
      <c r="I17" s="40">
        <f>COUNTIF(Vertices[Out-Degree], "&gt;= " &amp; H17) - COUNTIF(Vertices[Out-Degree], "&gt;=" &amp; H18)</f>
        <v>0</v>
      </c>
      <c r="J17" s="39">
        <f t="shared" si="4"/>
        <v>2438.181818181818</v>
      </c>
      <c r="K17" s="40">
        <f>COUNTIF(Vertices[Betweenness Centrality], "&gt;= " &amp; J17) - COUNTIF(Vertices[Betweenness Centrality], "&gt;=" &amp; J18)</f>
        <v>0</v>
      </c>
      <c r="L17" s="39">
        <f t="shared" si="5"/>
        <v>0.27320945454545453</v>
      </c>
      <c r="M17" s="40">
        <f>COUNTIF(Vertices[Closeness Centrality], "&gt;= " &amp; L17) - COUNTIF(Vertices[Closeness Centrality], "&gt;=" &amp; L18)</f>
        <v>0</v>
      </c>
      <c r="N17" s="39">
        <f t="shared" si="6"/>
        <v>2.7036272727272728E-2</v>
      </c>
      <c r="O17" s="40">
        <f>COUNTIF(Vertices[Eigenvector Centrality], "&gt;= " &amp; N17) - COUNTIF(Vertices[Eigenvector Centrality], "&gt;=" &amp; N18)</f>
        <v>0</v>
      </c>
      <c r="P17" s="39">
        <f t="shared" si="7"/>
        <v>2.6661051818181822</v>
      </c>
      <c r="Q17" s="40">
        <f>COUNTIF(Vertices[PageRank], "&gt;= " &amp; P17) - COUNTIF(Vertices[PageRank], "&gt;=" &amp; P18)</f>
        <v>2</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250</v>
      </c>
      <c r="D18" s="32">
        <f t="shared" si="1"/>
        <v>10.018181818181819</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2600.7272727272725</v>
      </c>
      <c r="K18" s="38">
        <f>COUNTIF(Vertices[Betweenness Centrality], "&gt;= " &amp; J18) - COUNTIF(Vertices[Betweenness Centrality], "&gt;=" &amp; J19)</f>
        <v>4</v>
      </c>
      <c r="L18" s="37">
        <f t="shared" si="5"/>
        <v>0.29137921818181817</v>
      </c>
      <c r="M18" s="38">
        <f>COUNTIF(Vertices[Closeness Centrality], "&gt;= " &amp; L18) - COUNTIF(Vertices[Closeness Centrality], "&gt;=" &amp; L19)</f>
        <v>0</v>
      </c>
      <c r="N18" s="37">
        <f t="shared" si="6"/>
        <v>2.883869090909091E-2</v>
      </c>
      <c r="O18" s="38">
        <f>COUNTIF(Vertices[Eigenvector Centrality], "&gt;= " &amp; N18) - COUNTIF(Vertices[Eigenvector Centrality], "&gt;=" &amp; N19)</f>
        <v>1</v>
      </c>
      <c r="P18" s="37">
        <f t="shared" si="7"/>
        <v>2.8221733272727278</v>
      </c>
      <c r="Q18" s="38">
        <f>COUNTIF(Vertices[PageRank], "&gt;= " &amp; P18) - COUNTIF(Vertices[PageRank], "&gt;=" &amp; P19)</f>
        <v>0</v>
      </c>
      <c r="R18" s="37">
        <f t="shared" si="8"/>
        <v>0.29090909090909095</v>
      </c>
      <c r="S18" s="43">
        <f>COUNTIF(Vertices[Clustering Coefficient], "&gt;= " &amp; R18) - COUNTIF(Vertices[Clustering Coefficient], "&gt;=" &amp; R19)</f>
        <v>1</v>
      </c>
      <c r="T18" s="37" t="e">
        <f t="shared" ca="1" si="9"/>
        <v>#REF!</v>
      </c>
      <c r="U18" s="38" t="e">
        <f t="shared" ca="1" si="0"/>
        <v>#REF!</v>
      </c>
    </row>
    <row r="19" spans="1:21" x14ac:dyDescent="0.25">
      <c r="A19" s="85"/>
      <c r="B19" s="85"/>
      <c r="D19" s="32">
        <f t="shared" si="1"/>
        <v>10.581818181818184</v>
      </c>
      <c r="E19" s="3">
        <f>COUNTIF(Vertices[Degree], "&gt;= " &amp; D19) - COUNTIF(Vertices[Degree], "&gt;=" &amp; D20)</f>
        <v>1</v>
      </c>
      <c r="F19" s="39">
        <f t="shared" si="2"/>
        <v>0</v>
      </c>
      <c r="G19" s="40">
        <f>COUNTIF(Vertices[In-Degree], "&gt;= " &amp; F19) - COUNTIF(Vertices[In-Degree], "&gt;=" &amp; F20)</f>
        <v>0</v>
      </c>
      <c r="H19" s="39">
        <f t="shared" si="3"/>
        <v>0</v>
      </c>
      <c r="I19" s="40">
        <f>COUNTIF(Vertices[Out-Degree], "&gt;= " &amp; H19) - COUNTIF(Vertices[Out-Degree], "&gt;=" &amp; H20)</f>
        <v>0</v>
      </c>
      <c r="J19" s="39">
        <f t="shared" si="4"/>
        <v>2763.272727272727</v>
      </c>
      <c r="K19" s="40">
        <f>COUNTIF(Vertices[Betweenness Centrality], "&gt;= " &amp; J19) - COUNTIF(Vertices[Betweenness Centrality], "&gt;=" &amp; J20)</f>
        <v>0</v>
      </c>
      <c r="L19" s="39">
        <f t="shared" si="5"/>
        <v>0.3095489818181818</v>
      </c>
      <c r="M19" s="40">
        <f>COUNTIF(Vertices[Closeness Centrality], "&gt;= " &amp; L19) - COUNTIF(Vertices[Closeness Centrality], "&gt;=" &amp; L20)</f>
        <v>0</v>
      </c>
      <c r="N19" s="39">
        <f t="shared" si="6"/>
        <v>3.0641109090909092E-2</v>
      </c>
      <c r="O19" s="40">
        <f>COUNTIF(Vertices[Eigenvector Centrality], "&gt;= " &amp; N19) - COUNTIF(Vertices[Eigenvector Centrality], "&gt;=" &amp; N20)</f>
        <v>0</v>
      </c>
      <c r="P19" s="39">
        <f t="shared" si="7"/>
        <v>2.9782414727272735</v>
      </c>
      <c r="Q19" s="40">
        <f>COUNTIF(Vertices[PageRank], "&gt;= " &amp; P19) - COUNTIF(Vertices[PageRank], "&gt;=" &amp; P20)</f>
        <v>0</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14</v>
      </c>
      <c r="D20" s="32">
        <f t="shared" si="1"/>
        <v>11.145454545454548</v>
      </c>
      <c r="E20" s="3">
        <f>COUNTIF(Vertices[Degree], "&gt;= " &amp; D20) - COUNTIF(Vertices[Degree], "&gt;=" &amp; D21)</f>
        <v>0</v>
      </c>
      <c r="F20" s="37">
        <f t="shared" si="2"/>
        <v>0</v>
      </c>
      <c r="G20" s="38">
        <f>COUNTIF(Vertices[In-Degree], "&gt;= " &amp; F20) - COUNTIF(Vertices[In-Degree], "&gt;=" &amp; F21)</f>
        <v>0</v>
      </c>
      <c r="H20" s="37">
        <f t="shared" si="3"/>
        <v>0</v>
      </c>
      <c r="I20" s="38">
        <f>COUNTIF(Vertices[Out-Degree], "&gt;= " &amp; H20) - COUNTIF(Vertices[Out-Degree], "&gt;=" &amp; H21)</f>
        <v>0</v>
      </c>
      <c r="J20" s="37">
        <f t="shared" si="4"/>
        <v>2925.8181818181815</v>
      </c>
      <c r="K20" s="38">
        <f>COUNTIF(Vertices[Betweenness Centrality], "&gt;= " &amp; J20) - COUNTIF(Vertices[Betweenness Centrality], "&gt;=" &amp; J21)</f>
        <v>0</v>
      </c>
      <c r="L20" s="37">
        <f t="shared" si="5"/>
        <v>0.32771874545454543</v>
      </c>
      <c r="M20" s="38">
        <f>COUNTIF(Vertices[Closeness Centrality], "&gt;= " &amp; L20) - COUNTIF(Vertices[Closeness Centrality], "&gt;=" &amp; L21)</f>
        <v>27</v>
      </c>
      <c r="N20" s="37">
        <f t="shared" si="6"/>
        <v>3.2443527272727271E-2</v>
      </c>
      <c r="O20" s="38">
        <f>COUNTIF(Vertices[Eigenvector Centrality], "&gt;= " &amp; N20) - COUNTIF(Vertices[Eigenvector Centrality], "&gt;=" &amp; N21)</f>
        <v>2</v>
      </c>
      <c r="P20" s="37">
        <f t="shared" si="7"/>
        <v>3.1343096181818191</v>
      </c>
      <c r="Q20" s="38">
        <f>COUNTIF(Vertices[PageRank], "&gt;= " &amp; P20) - COUNTIF(Vertices[PageRank], "&gt;=" &amp; P21)</f>
        <v>1</v>
      </c>
      <c r="R20" s="37">
        <f t="shared" si="8"/>
        <v>0.32727272727272733</v>
      </c>
      <c r="S20" s="43">
        <f>COUNTIF(Vertices[Clustering Coefficient], "&gt;= " &amp; R20) - COUNTIF(Vertices[Clustering Coefficient], "&gt;=" &amp; R21)</f>
        <v>17</v>
      </c>
      <c r="T20" s="37" t="e">
        <f t="shared" ca="1" si="9"/>
        <v>#REF!</v>
      </c>
      <c r="U20" s="38" t="e">
        <f t="shared" ca="1" si="0"/>
        <v>#REF!</v>
      </c>
    </row>
    <row r="21" spans="1:21" x14ac:dyDescent="0.25">
      <c r="A21" s="34" t="s">
        <v>158</v>
      </c>
      <c r="B21" s="34">
        <v>5.1306710000000004</v>
      </c>
      <c r="D21" s="32">
        <f t="shared" si="1"/>
        <v>11.709090909090913</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3088.363636363636</v>
      </c>
      <c r="K21" s="40">
        <f>COUNTIF(Vertices[Betweenness Centrality], "&gt;= " &amp; J21) - COUNTIF(Vertices[Betweenness Centrality], "&gt;=" &amp; J22)</f>
        <v>0</v>
      </c>
      <c r="L21" s="39">
        <f t="shared" si="5"/>
        <v>0.34588850909090907</v>
      </c>
      <c r="M21" s="40">
        <f>COUNTIF(Vertices[Closeness Centrality], "&gt;= " &amp; L21) - COUNTIF(Vertices[Closeness Centrality], "&gt;=" &amp; L22)</f>
        <v>0</v>
      </c>
      <c r="N21" s="39">
        <f t="shared" si="6"/>
        <v>3.424594545454545E-2</v>
      </c>
      <c r="O21" s="40">
        <f>COUNTIF(Vertices[Eigenvector Centrality], "&gt;= " &amp; N21) - COUNTIF(Vertices[Eigenvector Centrality], "&gt;=" &amp; N22)</f>
        <v>1</v>
      </c>
      <c r="P21" s="39">
        <f t="shared" si="7"/>
        <v>3.2903777636363647</v>
      </c>
      <c r="Q21" s="40">
        <f>COUNTIF(Vertices[PageRank], "&gt;= " &amp; P21) - COUNTIF(Vertices[PageRank], "&gt;=" &amp; P22)</f>
        <v>1</v>
      </c>
      <c r="R21" s="39">
        <f t="shared" si="8"/>
        <v>0.34545454545454551</v>
      </c>
      <c r="S21" s="44">
        <f>COUNTIF(Vertices[Clustering Coefficient], "&gt;= " &amp; R21) - COUNTIF(Vertices[Clustering Coefficient], "&gt;=" &amp; R22)</f>
        <v>1</v>
      </c>
      <c r="T21" s="39" t="e">
        <f t="shared" ca="1" si="9"/>
        <v>#REF!</v>
      </c>
      <c r="U21" s="40" t="e">
        <f t="shared" ca="1" si="0"/>
        <v>#REF!</v>
      </c>
    </row>
    <row r="22" spans="1:21" x14ac:dyDescent="0.25">
      <c r="A22" s="85"/>
      <c r="B22" s="85"/>
      <c r="D22" s="32">
        <f t="shared" si="1"/>
        <v>12.272727272727277</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3250.9090909090905</v>
      </c>
      <c r="K22" s="38">
        <f>COUNTIF(Vertices[Betweenness Centrality], "&gt;= " &amp; J22) - COUNTIF(Vertices[Betweenness Centrality], "&gt;=" &amp; J23)</f>
        <v>0</v>
      </c>
      <c r="L22" s="37">
        <f t="shared" si="5"/>
        <v>0.3640582727272727</v>
      </c>
      <c r="M22" s="38">
        <f>COUNTIF(Vertices[Closeness Centrality], "&gt;= " &amp; L22) - COUNTIF(Vertices[Closeness Centrality], "&gt;=" &amp; L23)</f>
        <v>0</v>
      </c>
      <c r="N22" s="37">
        <f t="shared" si="6"/>
        <v>3.6048363636363628E-2</v>
      </c>
      <c r="O22" s="38">
        <f>COUNTIF(Vertices[Eigenvector Centrality], "&gt;= " &amp; N22) - COUNTIF(Vertices[Eigenvector Centrality], "&gt;=" &amp; N23)</f>
        <v>0</v>
      </c>
      <c r="P22" s="37">
        <f t="shared" si="7"/>
        <v>3.4464459090909103</v>
      </c>
      <c r="Q22" s="38">
        <f>COUNTIF(Vertices[PageRank], "&gt;= " &amp; P22) - COUNTIF(Vertices[PageRank], "&gt;=" &amp; P23)</f>
        <v>0</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7.7102803738317753E-3</v>
      </c>
      <c r="D23" s="32">
        <f t="shared" si="1"/>
        <v>12.836363636363641</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3413.454545454545</v>
      </c>
      <c r="K23" s="40">
        <f>COUNTIF(Vertices[Betweenness Centrality], "&gt;= " &amp; J23) - COUNTIF(Vertices[Betweenness Centrality], "&gt;=" &amp; J24)</f>
        <v>0</v>
      </c>
      <c r="L23" s="39">
        <f t="shared" si="5"/>
        <v>0.38222803636363634</v>
      </c>
      <c r="M23" s="40">
        <f>COUNTIF(Vertices[Closeness Centrality], "&gt;= " &amp; L23) - COUNTIF(Vertices[Closeness Centrality], "&gt;=" &amp; L24)</f>
        <v>0</v>
      </c>
      <c r="N23" s="39">
        <f t="shared" si="6"/>
        <v>3.7850781818181807E-2</v>
      </c>
      <c r="O23" s="40">
        <f>COUNTIF(Vertices[Eigenvector Centrality], "&gt;= " &amp; N23) - COUNTIF(Vertices[Eigenvector Centrality], "&gt;=" &amp; N24)</f>
        <v>0</v>
      </c>
      <c r="P23" s="39">
        <f t="shared" si="7"/>
        <v>3.6025140545454559</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501</v>
      </c>
      <c r="B24" s="34">
        <v>0.59393200000000002</v>
      </c>
      <c r="D24" s="32">
        <f t="shared" si="1"/>
        <v>13.400000000000006</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3575.9999999999995</v>
      </c>
      <c r="K24" s="38">
        <f>COUNTIF(Vertices[Betweenness Centrality], "&gt;= " &amp; J24) - COUNTIF(Vertices[Betweenness Centrality], "&gt;=" &amp; J25)</f>
        <v>0</v>
      </c>
      <c r="L24" s="37">
        <f t="shared" si="5"/>
        <v>0.40039779999999997</v>
      </c>
      <c r="M24" s="38">
        <f>COUNTIF(Vertices[Closeness Centrality], "&gt;= " &amp; L24) - COUNTIF(Vertices[Closeness Centrality], "&gt;=" &amp; L25)</f>
        <v>0</v>
      </c>
      <c r="N24" s="37">
        <f t="shared" si="6"/>
        <v>3.9653199999999986E-2</v>
      </c>
      <c r="O24" s="38">
        <f>COUNTIF(Vertices[Eigenvector Centrality], "&gt;= " &amp; N24) - COUNTIF(Vertices[Eigenvector Centrality], "&gt;=" &amp; N25)</f>
        <v>0</v>
      </c>
      <c r="P24" s="37">
        <f t="shared" si="7"/>
        <v>3.7585822000000015</v>
      </c>
      <c r="Q24" s="38">
        <f>COUNTIF(Vertices[PageRank], "&gt;= " &amp; P24) - COUNTIF(Vertices[PageRank], "&gt;=" &amp; P25)</f>
        <v>0</v>
      </c>
      <c r="R24" s="37">
        <f t="shared" si="8"/>
        <v>0.40000000000000008</v>
      </c>
      <c r="S24" s="43">
        <f>COUNTIF(Vertices[Clustering Coefficient], "&gt;= " &amp; R24) - COUNTIF(Vertices[Clustering Coefficient], "&gt;=" &amp; R25)</f>
        <v>1</v>
      </c>
      <c r="T24" s="37" t="e">
        <f t="shared" ca="1" si="9"/>
        <v>#REF!</v>
      </c>
      <c r="U24" s="38" t="e">
        <f t="shared" ca="1" si="0"/>
        <v>#REF!</v>
      </c>
    </row>
    <row r="25" spans="1:21" x14ac:dyDescent="0.25">
      <c r="A25" s="85"/>
      <c r="B25" s="85"/>
      <c r="D25" s="32">
        <f t="shared" si="1"/>
        <v>13.96363636363637</v>
      </c>
      <c r="E25" s="3">
        <f>COUNTIF(Vertices[Degree], "&gt;= " &amp; D25) - COUNTIF(Vertices[Degree], "&gt;=" &amp; D26)</f>
        <v>1</v>
      </c>
      <c r="F25" s="39">
        <f t="shared" si="2"/>
        <v>0</v>
      </c>
      <c r="G25" s="40">
        <f>COUNTIF(Vertices[In-Degree], "&gt;= " &amp; F25) - COUNTIF(Vertices[In-Degree], "&gt;=" &amp; F26)</f>
        <v>0</v>
      </c>
      <c r="H25" s="39">
        <f t="shared" si="3"/>
        <v>0</v>
      </c>
      <c r="I25" s="40">
        <f>COUNTIF(Vertices[Out-Degree], "&gt;= " &amp; H25) - COUNTIF(Vertices[Out-Degree], "&gt;=" &amp; H26)</f>
        <v>0</v>
      </c>
      <c r="J25" s="39">
        <f t="shared" si="4"/>
        <v>3738.545454545454</v>
      </c>
      <c r="K25" s="40">
        <f>COUNTIF(Vertices[Betweenness Centrality], "&gt;= " &amp; J25) - COUNTIF(Vertices[Betweenness Centrality], "&gt;=" &amp; J26)</f>
        <v>0</v>
      </c>
      <c r="L25" s="39">
        <f t="shared" si="5"/>
        <v>0.4185675636363636</v>
      </c>
      <c r="M25" s="40">
        <f>COUNTIF(Vertices[Closeness Centrality], "&gt;= " &amp; L25) - COUNTIF(Vertices[Closeness Centrality], "&gt;=" &amp; L26)</f>
        <v>0</v>
      </c>
      <c r="N25" s="39">
        <f t="shared" si="6"/>
        <v>4.1455618181818164E-2</v>
      </c>
      <c r="O25" s="40">
        <f>COUNTIF(Vertices[Eigenvector Centrality], "&gt;= " &amp; N25) - COUNTIF(Vertices[Eigenvector Centrality], "&gt;=" &amp; N26)</f>
        <v>0</v>
      </c>
      <c r="P25" s="39">
        <f t="shared" si="7"/>
        <v>3.9146503454545472</v>
      </c>
      <c r="Q25" s="40">
        <f>COUNTIF(Vertices[PageRank], "&gt;= " &amp; P25) - COUNTIF(Vertices[PageRank], "&gt;=" &amp; P26)</f>
        <v>0</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502</v>
      </c>
      <c r="B26" s="34" t="s">
        <v>504</v>
      </c>
      <c r="D26" s="32">
        <f t="shared" si="1"/>
        <v>14.527272727272734</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3901.0909090909086</v>
      </c>
      <c r="K26" s="38">
        <f>COUNTIF(Vertices[Betweenness Centrality], "&gt;= " &amp; J26) - COUNTIF(Vertices[Betweenness Centrality], "&gt;=" &amp; J28)</f>
        <v>0</v>
      </c>
      <c r="L26" s="37">
        <f t="shared" si="5"/>
        <v>0.43673732727272724</v>
      </c>
      <c r="M26" s="38">
        <f>COUNTIF(Vertices[Closeness Centrality], "&gt;= " &amp; L26) - COUNTIF(Vertices[Closeness Centrality], "&gt;=" &amp; L28)</f>
        <v>0</v>
      </c>
      <c r="N26" s="37">
        <f t="shared" si="6"/>
        <v>4.3258036363636343E-2</v>
      </c>
      <c r="O26" s="38">
        <f>COUNTIF(Vertices[Eigenvector Centrality], "&gt;= " &amp; N26) - COUNTIF(Vertices[Eigenvector Centrality], "&gt;=" &amp; N28)</f>
        <v>0</v>
      </c>
      <c r="P26" s="37">
        <f t="shared" si="7"/>
        <v>4.0707184909090923</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-1</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-3</v>
      </c>
      <c r="L27" s="73"/>
      <c r="M27" s="74">
        <f>COUNTIF(Vertices[Closeness Centrality], "&gt;= " &amp; L27) - COUNTIF(Vertices[Closeness Centrality], "&gt;=" &amp; L28)</f>
        <v>-92</v>
      </c>
      <c r="N27" s="73"/>
      <c r="O27" s="74">
        <f>COUNTIF(Vertices[Eigenvector Centrality], "&gt;= " &amp; N27) - COUNTIF(Vertices[Eigenvector Centrality], "&gt;=" &amp; N28)</f>
        <v>-1</v>
      </c>
      <c r="P27" s="73"/>
      <c r="Q27" s="74">
        <f>COUNTIF(Vertices[Eigenvector Centrality], "&gt;= " &amp; P27) - COUNTIF(Vertices[Eigenvector Centrality], "&gt;=" &amp; P28)</f>
        <v>0</v>
      </c>
      <c r="R27" s="73"/>
      <c r="S27" s="75">
        <f>COUNTIF(Vertices[Clustering Coefficient], "&gt;= " &amp; R27) - COUNTIF(Vertices[Clustering Coefficient], "&gt;=" &amp; R28)</f>
        <v>-140</v>
      </c>
      <c r="T27" s="73"/>
      <c r="U27" s="74">
        <f ca="1">COUNTIF(Vertices[Clustering Coefficient], "&gt;= " &amp; T27) - COUNTIF(Vertices[Clustering Coefficient], "&gt;=" &amp; T28)</f>
        <v>0</v>
      </c>
    </row>
    <row r="28" spans="1:21" x14ac:dyDescent="0.25">
      <c r="D28" s="32">
        <f>D26+($D$57-$D$2)/BinDivisor</f>
        <v>15.090909090909099</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4063.6363636363631</v>
      </c>
      <c r="K28" s="40">
        <f>COUNTIF(Vertices[Betweenness Centrality], "&gt;= " &amp; J28) - COUNTIF(Vertices[Betweenness Centrality], "&gt;=" &amp; J40)</f>
        <v>1</v>
      </c>
      <c r="L28" s="39">
        <f>L26+($L$57-$L$2)/BinDivisor</f>
        <v>0.45490709090909087</v>
      </c>
      <c r="M28" s="40">
        <f>COUNTIF(Vertices[Closeness Centrality], "&gt;= " &amp; L28) - COUNTIF(Vertices[Closeness Centrality], "&gt;=" &amp; L40)</f>
        <v>0</v>
      </c>
      <c r="N28" s="39">
        <f>N26+($N$57-$N$2)/BinDivisor</f>
        <v>4.5060454545454522E-2</v>
      </c>
      <c r="O28" s="40">
        <f>COUNTIF(Vertices[Eigenvector Centrality], "&gt;= " &amp; N28) - COUNTIF(Vertices[Eigenvector Centrality], "&gt;=" &amp; N40)</f>
        <v>0</v>
      </c>
      <c r="P28" s="39">
        <f>P26+($P$57-$P$2)/BinDivisor</f>
        <v>4.2267866363636379</v>
      </c>
      <c r="Q28" s="40">
        <f>COUNTIF(Vertices[PageRank], "&gt;= " &amp; P28) - COUNTIF(Vertices[PageRank], "&gt;=" &amp; P40)</f>
        <v>1</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-1</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-2</v>
      </c>
      <c r="L38" s="73"/>
      <c r="M38" s="74">
        <f>COUNTIF(Vertices[Closeness Centrality], "&gt;= " &amp; L38) - COUNTIF(Vertices[Closeness Centrality], "&gt;=" &amp; L40)</f>
        <v>-92</v>
      </c>
      <c r="N38" s="73"/>
      <c r="O38" s="74">
        <f>COUNTIF(Vertices[Eigenvector Centrality], "&gt;= " &amp; N38) - COUNTIF(Vertices[Eigenvector Centrality], "&gt;=" &amp; N40)</f>
        <v>-1</v>
      </c>
      <c r="P38" s="73"/>
      <c r="Q38" s="74">
        <f>COUNTIF(Vertices[Eigenvector Centrality], "&gt;= " &amp; P38) - COUNTIF(Vertices[Eigenvector Centrality], "&gt;=" &amp; P40)</f>
        <v>0</v>
      </c>
      <c r="R38" s="73"/>
      <c r="S38" s="75">
        <f>COUNTIF(Vertices[Clustering Coefficient], "&gt;= " &amp; R38) - COUNTIF(Vertices[Clustering Coefficient], "&gt;=" &amp; R40)</f>
        <v>-139</v>
      </c>
      <c r="T38" s="73"/>
      <c r="U38" s="74">
        <f ca="1">COUNTIF(Vertices[Clustering Coefficient], "&gt;= " &amp; T38) - COUNTIF(Vertices[Clustering Coefficient], "&gt;=" &amp; T40)</f>
        <v>0</v>
      </c>
    </row>
    <row r="39" spans="1:21" x14ac:dyDescent="0.25">
      <c r="D39" s="32"/>
      <c r="E39" s="3">
        <f>COUNTIF(Vertices[Degree], "&gt;= " &amp; D39) - COUNTIF(Vertices[Degree], "&gt;=" &amp; D40)</f>
        <v>-1</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-2</v>
      </c>
      <c r="L39" s="73"/>
      <c r="M39" s="74">
        <f>COUNTIF(Vertices[Closeness Centrality], "&gt;= " &amp; L39) - COUNTIF(Vertices[Closeness Centrality], "&gt;=" &amp; L40)</f>
        <v>-92</v>
      </c>
      <c r="N39" s="73"/>
      <c r="O39" s="74">
        <f>COUNTIF(Vertices[Eigenvector Centrality], "&gt;= " &amp; N39) - COUNTIF(Vertices[Eigenvector Centrality], "&gt;=" &amp; N40)</f>
        <v>-1</v>
      </c>
      <c r="P39" s="73"/>
      <c r="Q39" s="74">
        <f>COUNTIF(Vertices[Eigenvector Centrality], "&gt;= " &amp; P39) - COUNTIF(Vertices[Eigenvector Centrality], "&gt;=" &amp; P40)</f>
        <v>0</v>
      </c>
      <c r="R39" s="73"/>
      <c r="S39" s="75">
        <f>COUNTIF(Vertices[Clustering Coefficient], "&gt;= " &amp; R39) - COUNTIF(Vertices[Clustering Coefficient], "&gt;=" &amp; R40)</f>
        <v>-139</v>
      </c>
      <c r="T39" s="73"/>
      <c r="U39" s="74">
        <f ca="1">COUNTIF(Vertices[Clustering Coefficient], "&gt;= " &amp; T39) - COUNTIF(Vertices[Clustering Coefficient], "&gt;=" &amp; T40)</f>
        <v>0</v>
      </c>
    </row>
    <row r="40" spans="1:21" x14ac:dyDescent="0.25">
      <c r="D40" s="32">
        <f>D28+($D$57-$D$2)/BinDivisor</f>
        <v>15.654545454545463</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4226.181818181818</v>
      </c>
      <c r="K40" s="38">
        <f>COUNTIF(Vertices[Betweenness Centrality], "&gt;= " &amp; J40) - COUNTIF(Vertices[Betweenness Centrality], "&gt;=" &amp; J41)</f>
        <v>0</v>
      </c>
      <c r="L40" s="37">
        <f>L28+($L$57-$L$2)/BinDivisor</f>
        <v>0.47307685454545451</v>
      </c>
      <c r="M40" s="38">
        <f>COUNTIF(Vertices[Closeness Centrality], "&gt;= " &amp; L40) - COUNTIF(Vertices[Closeness Centrality], "&gt;=" &amp; L41)</f>
        <v>0</v>
      </c>
      <c r="N40" s="37">
        <f>N28+($N$57-$N$2)/BinDivisor</f>
        <v>4.68628727272727E-2</v>
      </c>
      <c r="O40" s="38">
        <f>COUNTIF(Vertices[Eigenvector Centrality], "&gt;= " &amp; N40) - COUNTIF(Vertices[Eigenvector Centrality], "&gt;=" &amp; N41)</f>
        <v>0</v>
      </c>
      <c r="P40" s="37">
        <f>P28+($P$57-$P$2)/BinDivisor</f>
        <v>4.3828547818181836</v>
      </c>
      <c r="Q40" s="38">
        <f>COUNTIF(Vertices[PageRank], "&gt;= " &amp; P40) - COUNTIF(Vertices[PageRank], "&gt;=" &amp; P41)</f>
        <v>0</v>
      </c>
      <c r="R40" s="37">
        <f>R28+($R$57-$R$2)/BinDivisor</f>
        <v>0.47272727272727283</v>
      </c>
      <c r="S40" s="43">
        <f>COUNTIF(Vertices[Clustering Coefficient], "&gt;= " &amp; R40) - COUNTIF(Vertices[Clustering Coefficient], "&gt;=" &amp; R41)</f>
        <v>2</v>
      </c>
      <c r="T40" s="37" t="e">
        <f ca="1">T28+($T$57-$T$2)/BinDivisor</f>
        <v>#REF!</v>
      </c>
      <c r="U40" s="38" t="e">
        <f t="shared" ca="1" si="0"/>
        <v>#REF!</v>
      </c>
    </row>
    <row r="41" spans="1:21" x14ac:dyDescent="0.25">
      <c r="A41" t="s">
        <v>164</v>
      </c>
      <c r="B41" t="s">
        <v>17</v>
      </c>
      <c r="D41" s="32">
        <f t="shared" ref="D41:D56" si="10">D40+($D$57-$D$2)/BinDivisor</f>
        <v>16.218181818181826</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4388.727272727273</v>
      </c>
      <c r="K41" s="40">
        <f>COUNTIF(Vertices[Betweenness Centrality], "&gt;= " &amp; J41) - COUNTIF(Vertices[Betweenness Centrality], "&gt;=" &amp; J42)</f>
        <v>0</v>
      </c>
      <c r="L41" s="39">
        <f t="shared" ref="L41:L56" si="14">L40+($L$57-$L$2)/BinDivisor</f>
        <v>0.49124661818181814</v>
      </c>
      <c r="M41" s="40">
        <f>COUNTIF(Vertices[Closeness Centrality], "&gt;= " &amp; L41) - COUNTIF(Vertices[Closeness Centrality], "&gt;=" &amp; L42)</f>
        <v>30</v>
      </c>
      <c r="N41" s="39">
        <f t="shared" ref="N41:N56" si="15">N40+($N$57-$N$2)/BinDivisor</f>
        <v>4.8665290909090879E-2</v>
      </c>
      <c r="O41" s="40">
        <f>COUNTIF(Vertices[Eigenvector Centrality], "&gt;= " &amp; N41) - COUNTIF(Vertices[Eigenvector Centrality], "&gt;=" &amp; N42)</f>
        <v>0</v>
      </c>
      <c r="P41" s="39">
        <f t="shared" ref="P41:P56" si="16">P40+($P$57-$P$2)/BinDivisor</f>
        <v>4.5389229272727292</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4</v>
      </c>
      <c r="T41" s="39" t="e">
        <f t="shared" ref="T41:T56" ca="1" si="18">T40+($T$57-$T$2)/BinDivisor</f>
        <v>#REF!</v>
      </c>
      <c r="U41" s="40" t="e">
        <f t="shared" ca="1" si="0"/>
        <v>#REF!</v>
      </c>
    </row>
    <row r="42" spans="1:21" x14ac:dyDescent="0.25">
      <c r="A42" s="33"/>
      <c r="B42" s="33"/>
      <c r="D42" s="32">
        <f t="shared" si="10"/>
        <v>16.781818181818188</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4551.2727272727279</v>
      </c>
      <c r="K42" s="38">
        <f>COUNTIF(Vertices[Betweenness Centrality], "&gt;= " &amp; J42) - COUNTIF(Vertices[Betweenness Centrality], "&gt;=" &amp; J43)</f>
        <v>0</v>
      </c>
      <c r="L42" s="37">
        <f t="shared" si="14"/>
        <v>0.50941638181818183</v>
      </c>
      <c r="M42" s="38">
        <f>COUNTIF(Vertices[Closeness Centrality], "&gt;= " &amp; L42) - COUNTIF(Vertices[Closeness Centrality], "&gt;=" &amp; L43)</f>
        <v>0</v>
      </c>
      <c r="N42" s="37">
        <f t="shared" si="15"/>
        <v>5.0467709090909058E-2</v>
      </c>
      <c r="O42" s="38">
        <f>COUNTIF(Vertices[Eigenvector Centrality], "&gt;= " &amp; N42) - COUNTIF(Vertices[Eigenvector Centrality], "&gt;=" &amp; N43)</f>
        <v>0</v>
      </c>
      <c r="P42" s="37">
        <f t="shared" si="16"/>
        <v>4.6949910727272748</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17.345454545454551</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4713.8181818181829</v>
      </c>
      <c r="K43" s="40">
        <f>COUNTIF(Vertices[Betweenness Centrality], "&gt;= " &amp; J43) - COUNTIF(Vertices[Betweenness Centrality], "&gt;=" &amp; J44)</f>
        <v>0</v>
      </c>
      <c r="L43" s="39">
        <f t="shared" si="14"/>
        <v>0.52758614545454552</v>
      </c>
      <c r="M43" s="40">
        <f>COUNTIF(Vertices[Closeness Centrality], "&gt;= " &amp; L43) - COUNTIF(Vertices[Closeness Centrality], "&gt;=" &amp; L44)</f>
        <v>0</v>
      </c>
      <c r="N43" s="39">
        <f t="shared" si="15"/>
        <v>5.2270127272727236E-2</v>
      </c>
      <c r="O43" s="40">
        <f>COUNTIF(Vertices[Eigenvector Centrality], "&gt;= " &amp; N43) - COUNTIF(Vertices[Eigenvector Centrality], "&gt;=" &amp; N44)</f>
        <v>0</v>
      </c>
      <c r="P43" s="39">
        <f t="shared" si="16"/>
        <v>4.8510592181818204</v>
      </c>
      <c r="Q43" s="40">
        <f>COUNTIF(Vertices[PageRank], "&gt;= " &amp; P43) - COUNTIF(Vertices[PageRank], "&gt;=" &amp; P44)</f>
        <v>0</v>
      </c>
      <c r="R43" s="39">
        <f t="shared" si="17"/>
        <v>0.52727272727272734</v>
      </c>
      <c r="S43" s="44">
        <f>COUNTIF(Vertices[Clustering Coefficient], "&gt;= " &amp; R43) - COUNTIF(Vertices[Clustering Coefficient], "&gt;=" &amp; R44)</f>
        <v>1</v>
      </c>
      <c r="T43" s="39" t="e">
        <f t="shared" ca="1" si="18"/>
        <v>#REF!</v>
      </c>
      <c r="U43" s="40" t="e">
        <f t="shared" ca="1" si="0"/>
        <v>#REF!</v>
      </c>
    </row>
    <row r="44" spans="1:21" x14ac:dyDescent="0.25">
      <c r="A44" s="33"/>
      <c r="B44" s="33"/>
      <c r="D44" s="32">
        <f t="shared" si="10"/>
        <v>17.909090909090914</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4876.3636363636379</v>
      </c>
      <c r="K44" s="38">
        <f>COUNTIF(Vertices[Betweenness Centrality], "&gt;= " &amp; J44) - COUNTIF(Vertices[Betweenness Centrality], "&gt;=" &amp; J45)</f>
        <v>0</v>
      </c>
      <c r="L44" s="37">
        <f t="shared" si="14"/>
        <v>0.54575590909090921</v>
      </c>
      <c r="M44" s="38">
        <f>COUNTIF(Vertices[Closeness Centrality], "&gt;= " &amp; L44) - COUNTIF(Vertices[Closeness Centrality], "&gt;=" &amp; L45)</f>
        <v>0</v>
      </c>
      <c r="N44" s="37">
        <f t="shared" si="15"/>
        <v>5.4072545454545415E-2</v>
      </c>
      <c r="O44" s="38">
        <f>COUNTIF(Vertices[Eigenvector Centrality], "&gt;= " &amp; N44) - COUNTIF(Vertices[Eigenvector Centrality], "&gt;=" &amp; N45)</f>
        <v>0</v>
      </c>
      <c r="P44" s="37">
        <f t="shared" si="16"/>
        <v>5.007127363636366</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18.472727272727276</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5038.9090909090928</v>
      </c>
      <c r="K45" s="40">
        <f>COUNTIF(Vertices[Betweenness Centrality], "&gt;= " &amp; J45) - COUNTIF(Vertices[Betweenness Centrality], "&gt;=" &amp; J46)</f>
        <v>0</v>
      </c>
      <c r="L45" s="39">
        <f t="shared" si="14"/>
        <v>0.5639256727272729</v>
      </c>
      <c r="M45" s="40">
        <f>COUNTIF(Vertices[Closeness Centrality], "&gt;= " &amp; L45) - COUNTIF(Vertices[Closeness Centrality], "&gt;=" &amp; L46)</f>
        <v>0</v>
      </c>
      <c r="N45" s="39">
        <f t="shared" si="15"/>
        <v>5.5874963636363593E-2</v>
      </c>
      <c r="O45" s="40">
        <f>COUNTIF(Vertices[Eigenvector Centrality], "&gt;= " &amp; N45) - COUNTIF(Vertices[Eigenvector Centrality], "&gt;=" &amp; N46)</f>
        <v>0</v>
      </c>
      <c r="P45" s="39">
        <f t="shared" si="16"/>
        <v>5.1631955090909116</v>
      </c>
      <c r="Q45" s="40">
        <f>COUNTIF(Vertices[PageRank], "&gt;= " &amp; P45) - COUNTIF(Vertices[PageRank], "&gt;=" &amp; P46)</f>
        <v>0</v>
      </c>
      <c r="R45" s="39">
        <f t="shared" si="17"/>
        <v>0.56363636363636371</v>
      </c>
      <c r="S45" s="44">
        <f>COUNTIF(Vertices[Clustering Coefficient], "&gt;= " &amp; R45) - COUNTIF(Vertices[Clustering Coefficient], "&gt;=" &amp; R46)</f>
        <v>1</v>
      </c>
      <c r="T45" s="39" t="e">
        <f t="shared" ca="1" si="18"/>
        <v>#REF!</v>
      </c>
      <c r="U45" s="40" t="e">
        <f t="shared" ca="1" si="0"/>
        <v>#REF!</v>
      </c>
    </row>
    <row r="46" spans="1:21" x14ac:dyDescent="0.25">
      <c r="D46" s="32">
        <f t="shared" si="10"/>
        <v>19.036363636363639</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5201.4545454545478</v>
      </c>
      <c r="K46" s="38">
        <f>COUNTIF(Vertices[Betweenness Centrality], "&gt;= " &amp; J46) - COUNTIF(Vertices[Betweenness Centrality], "&gt;=" &amp; J47)</f>
        <v>0</v>
      </c>
      <c r="L46" s="37">
        <f t="shared" si="14"/>
        <v>0.58209543636363659</v>
      </c>
      <c r="M46" s="38">
        <f>COUNTIF(Vertices[Closeness Centrality], "&gt;= " &amp; L46) - COUNTIF(Vertices[Closeness Centrality], "&gt;=" &amp; L47)</f>
        <v>0</v>
      </c>
      <c r="N46" s="37">
        <f t="shared" si="15"/>
        <v>5.7677381818181772E-2</v>
      </c>
      <c r="O46" s="38">
        <f>COUNTIF(Vertices[Eigenvector Centrality], "&gt;= " &amp; N46) - COUNTIF(Vertices[Eigenvector Centrality], "&gt;=" &amp; N47)</f>
        <v>0</v>
      </c>
      <c r="P46" s="37">
        <f t="shared" si="16"/>
        <v>5.3192636545454572</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19.600000000000001</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5364.0000000000027</v>
      </c>
      <c r="K47" s="40">
        <f>COUNTIF(Vertices[Betweenness Centrality], "&gt;= " &amp; J47) - COUNTIF(Vertices[Betweenness Centrality], "&gt;=" &amp; J48)</f>
        <v>0</v>
      </c>
      <c r="L47" s="39">
        <f t="shared" si="14"/>
        <v>0.60026520000000028</v>
      </c>
      <c r="M47" s="40">
        <f>COUNTIF(Vertices[Closeness Centrality], "&gt;= " &amp; L47) - COUNTIF(Vertices[Closeness Centrality], "&gt;=" &amp; L48)</f>
        <v>0</v>
      </c>
      <c r="N47" s="39">
        <f t="shared" si="15"/>
        <v>5.9479799999999951E-2</v>
      </c>
      <c r="O47" s="40">
        <f>COUNTIF(Vertices[Eigenvector Centrality], "&gt;= " &amp; N47) - COUNTIF(Vertices[Eigenvector Centrality], "&gt;=" &amp; N48)</f>
        <v>0</v>
      </c>
      <c r="P47" s="39">
        <f t="shared" si="16"/>
        <v>5.4753318000000029</v>
      </c>
      <c r="Q47" s="40">
        <f>COUNTIF(Vertices[PageRank], "&gt;= " &amp; P47) - COUNTIF(Vertices[PageRank], "&gt;=" &amp; P48)</f>
        <v>0</v>
      </c>
      <c r="R47" s="39">
        <f t="shared" si="17"/>
        <v>0.60000000000000009</v>
      </c>
      <c r="S47" s="44">
        <f>COUNTIF(Vertices[Clustering Coefficient], "&gt;= " &amp; R47) - COUNTIF(Vertices[Clustering Coefficient], "&gt;=" &amp; R48)</f>
        <v>3</v>
      </c>
      <c r="T47" s="39" t="e">
        <f t="shared" ca="1" si="18"/>
        <v>#REF!</v>
      </c>
      <c r="U47" s="40" t="e">
        <f t="shared" ca="1" si="0"/>
        <v>#REF!</v>
      </c>
    </row>
    <row r="48" spans="1:21" x14ac:dyDescent="0.25">
      <c r="D48" s="32">
        <f t="shared" si="10"/>
        <v>20.163636363636364</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5526.5454545454577</v>
      </c>
      <c r="K48" s="38">
        <f>COUNTIF(Vertices[Betweenness Centrality], "&gt;= " &amp; J48) - COUNTIF(Vertices[Betweenness Centrality], "&gt;=" &amp; J49)</f>
        <v>0</v>
      </c>
      <c r="L48" s="37">
        <f t="shared" si="14"/>
        <v>0.61843496363636397</v>
      </c>
      <c r="M48" s="38">
        <f>COUNTIF(Vertices[Closeness Centrality], "&gt;= " &amp; L48) - COUNTIF(Vertices[Closeness Centrality], "&gt;=" &amp; L49)</f>
        <v>0</v>
      </c>
      <c r="N48" s="37">
        <f t="shared" si="15"/>
        <v>6.1282218181818129E-2</v>
      </c>
      <c r="O48" s="38">
        <f>COUNTIF(Vertices[Eigenvector Centrality], "&gt;= " &amp; N48) - COUNTIF(Vertices[Eigenvector Centrality], "&gt;=" &amp; N49)</f>
        <v>0</v>
      </c>
      <c r="P48" s="37">
        <f t="shared" si="16"/>
        <v>5.6313999454545485</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20.727272727272727</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5689.0909090909126</v>
      </c>
      <c r="K49" s="40">
        <f>COUNTIF(Vertices[Betweenness Centrality], "&gt;= " &amp; J49) - COUNTIF(Vertices[Betweenness Centrality], "&gt;=" &amp; J50)</f>
        <v>0</v>
      </c>
      <c r="L49" s="39">
        <f t="shared" si="14"/>
        <v>0.63660472727272766</v>
      </c>
      <c r="M49" s="40">
        <f>COUNTIF(Vertices[Closeness Centrality], "&gt;= " &amp; L49) - COUNTIF(Vertices[Closeness Centrality], "&gt;=" &amp; L50)</f>
        <v>0</v>
      </c>
      <c r="N49" s="39">
        <f t="shared" si="15"/>
        <v>6.3084636363636315E-2</v>
      </c>
      <c r="O49" s="40">
        <f>COUNTIF(Vertices[Eigenvector Centrality], "&gt;= " &amp; N49) - COUNTIF(Vertices[Eigenvector Centrality], "&gt;=" &amp; N50)</f>
        <v>0</v>
      </c>
      <c r="P49" s="39">
        <f t="shared" si="16"/>
        <v>5.7874680909090941</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21.290909090909089</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5851.6363636363676</v>
      </c>
      <c r="K50" s="38">
        <f>COUNTIF(Vertices[Betweenness Centrality], "&gt;= " &amp; J50) - COUNTIF(Vertices[Betweenness Centrality], "&gt;=" &amp; J51)</f>
        <v>0</v>
      </c>
      <c r="L50" s="37">
        <f t="shared" si="14"/>
        <v>0.65477449090909134</v>
      </c>
      <c r="M50" s="38">
        <f>COUNTIF(Vertices[Closeness Centrality], "&gt;= " &amp; L50) - COUNTIF(Vertices[Closeness Centrality], "&gt;=" &amp; L51)</f>
        <v>0</v>
      </c>
      <c r="N50" s="37">
        <f t="shared" si="15"/>
        <v>6.4887054545454501E-2</v>
      </c>
      <c r="O50" s="38">
        <f>COUNTIF(Vertices[Eigenvector Centrality], "&gt;= " &amp; N50) - COUNTIF(Vertices[Eigenvector Centrality], "&gt;=" &amp; N51)</f>
        <v>0</v>
      </c>
      <c r="P50" s="37">
        <f t="shared" si="16"/>
        <v>5.9435362363636397</v>
      </c>
      <c r="Q50" s="38">
        <f>COUNTIF(Vertices[PageRank], "&gt;= " &amp; P50) - COUNTIF(Vertices[PageRank], "&gt;=" &amp; P51)</f>
        <v>0</v>
      </c>
      <c r="R50" s="37">
        <f t="shared" si="17"/>
        <v>0.65454545454545465</v>
      </c>
      <c r="S50" s="43">
        <f>COUNTIF(Vertices[Clustering Coefficient], "&gt;= " &amp; R50) - COUNTIF(Vertices[Clustering Coefficient], "&gt;=" &amp; R51)</f>
        <v>3</v>
      </c>
      <c r="T50" s="37" t="e">
        <f t="shared" ca="1" si="18"/>
        <v>#REF!</v>
      </c>
      <c r="U50" s="38" t="e">
        <f t="shared" ca="1" si="0"/>
        <v>#REF!</v>
      </c>
    </row>
    <row r="51" spans="1:21" x14ac:dyDescent="0.25">
      <c r="D51" s="32">
        <f t="shared" si="10"/>
        <v>21.854545454545452</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6014.1818181818226</v>
      </c>
      <c r="K51" s="40">
        <f>COUNTIF(Vertices[Betweenness Centrality], "&gt;= " &amp; J51) - COUNTIF(Vertices[Betweenness Centrality], "&gt;=" &amp; J52)</f>
        <v>0</v>
      </c>
      <c r="L51" s="39">
        <f t="shared" si="14"/>
        <v>0.67294425454545503</v>
      </c>
      <c r="M51" s="40">
        <f>COUNTIF(Vertices[Closeness Centrality], "&gt;= " &amp; L51) - COUNTIF(Vertices[Closeness Centrality], "&gt;=" &amp; L52)</f>
        <v>0</v>
      </c>
      <c r="N51" s="39">
        <f t="shared" si="15"/>
        <v>6.6689472727272686E-2</v>
      </c>
      <c r="O51" s="40">
        <f>COUNTIF(Vertices[Eigenvector Centrality], "&gt;= " &amp; N51) - COUNTIF(Vertices[Eigenvector Centrality], "&gt;=" &amp; N52)</f>
        <v>0</v>
      </c>
      <c r="P51" s="39">
        <f t="shared" si="16"/>
        <v>6.0996043818181853</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22.418181818181814</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6176.7272727272775</v>
      </c>
      <c r="K52" s="38">
        <f>COUNTIF(Vertices[Betweenness Centrality], "&gt;= " &amp; J52) - COUNTIF(Vertices[Betweenness Centrality], "&gt;=" &amp; J53)</f>
        <v>0</v>
      </c>
      <c r="L52" s="37">
        <f t="shared" si="14"/>
        <v>0.69111401818181872</v>
      </c>
      <c r="M52" s="38">
        <f>COUNTIF(Vertices[Closeness Centrality], "&gt;= " &amp; L52) - COUNTIF(Vertices[Closeness Centrality], "&gt;=" &amp; L53)</f>
        <v>0</v>
      </c>
      <c r="N52" s="37">
        <f t="shared" si="15"/>
        <v>6.8491890909090872E-2</v>
      </c>
      <c r="O52" s="38">
        <f>COUNTIF(Vertices[Eigenvector Centrality], "&gt;= " &amp; N52) - COUNTIF(Vertices[Eigenvector Centrality], "&gt;=" &amp; N53)</f>
        <v>0</v>
      </c>
      <c r="P52" s="37">
        <f t="shared" si="16"/>
        <v>6.2556725272727309</v>
      </c>
      <c r="Q52" s="38">
        <f>COUNTIF(Vertices[PageRank], "&gt;= " &amp; P52) - COUNTIF(Vertices[PageRank], "&gt;=" &amp; P53)</f>
        <v>0</v>
      </c>
      <c r="R52" s="37">
        <f t="shared" si="17"/>
        <v>0.69090909090909103</v>
      </c>
      <c r="S52" s="43">
        <f>COUNTIF(Vertices[Clustering Coefficient], "&gt;= " &amp; R52) - COUNTIF(Vertices[Clustering Coefficient], "&gt;=" &amp; R53)</f>
        <v>1</v>
      </c>
      <c r="T52" s="37" t="e">
        <f t="shared" ca="1" si="18"/>
        <v>#REF!</v>
      </c>
      <c r="U52" s="38" t="e">
        <f t="shared" ca="1" si="0"/>
        <v>#REF!</v>
      </c>
    </row>
    <row r="53" spans="1:21" x14ac:dyDescent="0.25">
      <c r="D53" s="32">
        <f t="shared" si="10"/>
        <v>22.981818181818177</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6339.2727272727325</v>
      </c>
      <c r="K53" s="40">
        <f>COUNTIF(Vertices[Betweenness Centrality], "&gt;= " &amp; J53) - COUNTIF(Vertices[Betweenness Centrality], "&gt;=" &amp; J54)</f>
        <v>0</v>
      </c>
      <c r="L53" s="39">
        <f t="shared" si="14"/>
        <v>0.70928378181818241</v>
      </c>
      <c r="M53" s="40">
        <f>COUNTIF(Vertices[Closeness Centrality], "&gt;= " &amp; L53) - COUNTIF(Vertices[Closeness Centrality], "&gt;=" &amp; L54)</f>
        <v>0</v>
      </c>
      <c r="N53" s="39">
        <f t="shared" si="15"/>
        <v>7.0294309090909057E-2</v>
      </c>
      <c r="O53" s="40">
        <f>COUNTIF(Vertices[Eigenvector Centrality], "&gt;= " &amp; N53) - COUNTIF(Vertices[Eigenvector Centrality], "&gt;=" &amp; N54)</f>
        <v>0</v>
      </c>
      <c r="P53" s="39">
        <f t="shared" si="16"/>
        <v>6.4117406727272765</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23.54545454545454</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6501.8181818181874</v>
      </c>
      <c r="K54" s="38">
        <f>COUNTIF(Vertices[Betweenness Centrality], "&gt;= " &amp; J54) - COUNTIF(Vertices[Betweenness Centrality], "&gt;=" &amp; J55)</f>
        <v>0</v>
      </c>
      <c r="L54" s="37">
        <f t="shared" si="14"/>
        <v>0.7274535454545461</v>
      </c>
      <c r="M54" s="38">
        <f>COUNTIF(Vertices[Closeness Centrality], "&gt;= " &amp; L54) - COUNTIF(Vertices[Closeness Centrality], "&gt;=" &amp; L55)</f>
        <v>0</v>
      </c>
      <c r="N54" s="37">
        <f t="shared" si="15"/>
        <v>7.2096727272727243E-2</v>
      </c>
      <c r="O54" s="38">
        <f>COUNTIF(Vertices[Eigenvector Centrality], "&gt;= " &amp; N54) - COUNTIF(Vertices[Eigenvector Centrality], "&gt;=" &amp; N55)</f>
        <v>0</v>
      </c>
      <c r="P54" s="37">
        <f t="shared" si="16"/>
        <v>6.5678088181818222</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24.109090909090902</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6664.3636363636424</v>
      </c>
      <c r="K55" s="40">
        <f>COUNTIF(Vertices[Betweenness Centrality], "&gt;= " &amp; J55) - COUNTIF(Vertices[Betweenness Centrality], "&gt;=" &amp; J56)</f>
        <v>0</v>
      </c>
      <c r="L55" s="39">
        <f t="shared" si="14"/>
        <v>0.74562330909090979</v>
      </c>
      <c r="M55" s="40">
        <f>COUNTIF(Vertices[Closeness Centrality], "&gt;= " &amp; L55) - COUNTIF(Vertices[Closeness Centrality], "&gt;=" &amp; L56)</f>
        <v>0</v>
      </c>
      <c r="N55" s="39">
        <f t="shared" si="15"/>
        <v>7.3899145454545428E-2</v>
      </c>
      <c r="O55" s="40">
        <f>COUNTIF(Vertices[Eigenvector Centrality], "&gt;= " &amp; N55) - COUNTIF(Vertices[Eigenvector Centrality], "&gt;=" &amp; N56)</f>
        <v>0</v>
      </c>
      <c r="P55" s="39">
        <f t="shared" si="16"/>
        <v>6.7238769636363678</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32</v>
      </c>
      <c r="D56" s="32">
        <f t="shared" si="10"/>
        <v>24.672727272727265</v>
      </c>
      <c r="E56" s="3">
        <f>COUNTIF(Vertices[Degree], "&gt;= " &amp; D56) - COUNTIF(Vertices[Degree], "&gt;=" &amp; D57)</f>
        <v>0</v>
      </c>
      <c r="F56" s="37">
        <f t="shared" si="11"/>
        <v>0</v>
      </c>
      <c r="G56" s="38">
        <f>COUNTIF(Vertices[In-Degree], "&gt;= " &amp; F56) - COUNTIF(Vertices[In-Degree], "&gt;=" &amp; F57)</f>
        <v>0</v>
      </c>
      <c r="H56" s="37">
        <f t="shared" si="12"/>
        <v>0</v>
      </c>
      <c r="I56" s="38">
        <f>COUNTIF(Vertices[Out-Degree], "&gt;= " &amp; H56) - COUNTIF(Vertices[Out-Degree], "&gt;=" &amp; H57)</f>
        <v>0</v>
      </c>
      <c r="J56" s="37">
        <f t="shared" si="13"/>
        <v>6826.9090909090974</v>
      </c>
      <c r="K56" s="38">
        <f>COUNTIF(Vertices[Betweenness Centrality], "&gt;= " &amp; J56) - COUNTIF(Vertices[Betweenness Centrality], "&gt;=" &amp; J57)</f>
        <v>1</v>
      </c>
      <c r="L56" s="37">
        <f t="shared" si="14"/>
        <v>0.76379307272727348</v>
      </c>
      <c r="M56" s="38">
        <f>COUNTIF(Vertices[Closeness Centrality], "&gt;= " &amp; L56) - COUNTIF(Vertices[Closeness Centrality], "&gt;=" &amp; L57)</f>
        <v>0</v>
      </c>
      <c r="N56" s="37">
        <f t="shared" si="15"/>
        <v>7.5701563636363614E-2</v>
      </c>
      <c r="O56" s="38">
        <f>COUNTIF(Vertices[Eigenvector Centrality], "&gt;= " &amp; N56) - COUNTIF(Vertices[Eigenvector Centrality], "&gt;=" &amp; N57)</f>
        <v>0</v>
      </c>
      <c r="P56" s="37">
        <f t="shared" si="16"/>
        <v>6.8799451090909134</v>
      </c>
      <c r="Q56" s="38">
        <f>COUNTIF(Vertices[PageRank], "&gt;= " &amp; P56) - COUNTIF(Vertices[PageRank], "&gt;=" &amp; P57)</f>
        <v>0</v>
      </c>
      <c r="R56" s="37">
        <f t="shared" si="17"/>
        <v>0.76363636363636378</v>
      </c>
      <c r="S56" s="43">
        <f>COUNTIF(Vertices[Clustering Coefficient], "&gt;= " &amp; R56) - COUNTIF(Vertices[Clustering Coefficient], "&gt;=" &amp; R57)</f>
        <v>2</v>
      </c>
      <c r="T56" s="37" t="e">
        <f t="shared" ca="1" si="18"/>
        <v>#REF!</v>
      </c>
      <c r="U56" s="38" t="e">
        <f t="shared" ca="1" si="0"/>
        <v>#REF!</v>
      </c>
    </row>
    <row r="57" spans="1:21" x14ac:dyDescent="0.25">
      <c r="A57" s="33" t="s">
        <v>84</v>
      </c>
      <c r="B57" s="47">
        <f>IFERROR(AVERAGE(Vertices[Degree]),NoMetricMessage)</f>
        <v>2.4672897196261681</v>
      </c>
      <c r="D57" s="32">
        <f>MAX(Vertices[Degree])</f>
        <v>32</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8940</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62</v>
      </c>
      <c r="N57" s="41">
        <f>MAX(Vertices[Eigenvector Centrality])</f>
        <v>9.9132999999999999E-2</v>
      </c>
      <c r="O57" s="42">
        <f>COUNTIF(Vertices[Eigenvector Centrality], "&gt;= " &amp; N57) - COUNTIF(Vertices[Eigenvector Centrality], "&gt;=" &amp; N58)</f>
        <v>1</v>
      </c>
      <c r="P57" s="41">
        <f>MAX(Vertices[PageRank])</f>
        <v>8.9088309999999993</v>
      </c>
      <c r="Q57" s="42">
        <f>COUNTIF(Vertices[PageRank], "&gt;= " &amp; P57) - COUNTIF(Vertices[PageRank], "&gt;=" &amp; P58)</f>
        <v>1</v>
      </c>
      <c r="R57" s="41">
        <f>MAX(Vertices[Clustering Coefficient])</f>
        <v>1</v>
      </c>
      <c r="S57" s="45">
        <f>COUNTIF(Vertices[Clustering Coefficient], "&gt;= " &amp; R57) - COUNTIF(Vertices[Clustering Coefficient], "&gt;=" &amp; R58)</f>
        <v>122</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8940</v>
      </c>
    </row>
    <row r="99" spans="1:2" x14ac:dyDescent="0.25">
      <c r="A99" s="33" t="s">
        <v>103</v>
      </c>
      <c r="B99" s="47">
        <f>IFERROR(AVERAGE(Vertices[Betweenness Centrality]),NoMetricMessage)</f>
        <v>163.72585669781932</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6.6299999999999996E-4</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0.28234608411214945</v>
      </c>
    </row>
    <row r="114" spans="1:2" x14ac:dyDescent="0.25">
      <c r="A114" s="33" t="s">
        <v>110</v>
      </c>
      <c r="B114" s="47">
        <f>IFERROR(MEDIAN(Vertices[Closeness Centrality]),NoMetricMessage)</f>
        <v>2.2221999999999999E-2</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9.9132999999999999E-2</v>
      </c>
    </row>
    <row r="127" spans="1:2" x14ac:dyDescent="0.25">
      <c r="A127" s="33" t="s">
        <v>115</v>
      </c>
      <c r="B127" s="47">
        <f>IFERROR(AVERAGE(Vertices[Eigenvector Centrality]),NoMetricMessage)</f>
        <v>3.1152710280373842E-3</v>
      </c>
    </row>
    <row r="128" spans="1:2" x14ac:dyDescent="0.25">
      <c r="A128" s="33" t="s">
        <v>116</v>
      </c>
      <c r="B128" s="47">
        <f>IFERROR(MEDIAN(Vertices[Eigenvector Centrality]),NoMetricMessage)</f>
        <v>0</v>
      </c>
    </row>
    <row r="139" spans="1:2" x14ac:dyDescent="0.25">
      <c r="A139" s="33" t="s">
        <v>141</v>
      </c>
      <c r="B139" s="47">
        <f>IF(COUNT(Vertices[PageRank])&gt;0, P2, NoMetricMessage)</f>
        <v>0.32508300000000001</v>
      </c>
    </row>
    <row r="140" spans="1:2" x14ac:dyDescent="0.25">
      <c r="A140" s="33" t="s">
        <v>142</v>
      </c>
      <c r="B140" s="47">
        <f>IF(COUNT(Vertices[PageRank])&gt;0, P57, NoMetricMessage)</f>
        <v>8.9088309999999993</v>
      </c>
    </row>
    <row r="141" spans="1:2" x14ac:dyDescent="0.25">
      <c r="A141" s="33" t="s">
        <v>143</v>
      </c>
      <c r="B141" s="47">
        <f>IFERROR(AVERAGE(Vertices[PageRank]),NoMetricMessage)</f>
        <v>0.99999826168224437</v>
      </c>
    </row>
    <row r="142" spans="1:2" x14ac:dyDescent="0.25">
      <c r="A142" s="33" t="s">
        <v>144</v>
      </c>
      <c r="B142" s="47">
        <f>IFERROR(MEDIAN(Vertices[PageRank]),NoMetricMessage)</f>
        <v>0.99999800000000005</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0.44151949907527227</v>
      </c>
    </row>
    <row r="156" spans="1:2" x14ac:dyDescent="0.25">
      <c r="A156" s="33" t="s">
        <v>122</v>
      </c>
      <c r="B156" s="47">
        <f>IFERROR(MEDIAN(Vertices[Clustering Coefficient]),NoMetricMessage)</f>
        <v>0.26666666666666666</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578</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497</v>
      </c>
      <c r="K7" t="s">
        <v>583</v>
      </c>
    </row>
    <row r="8" spans="1:18" x14ac:dyDescent="0.25">
      <c r="A8"/>
      <c r="B8">
        <v>2</v>
      </c>
      <c r="C8">
        <v>2</v>
      </c>
      <c r="D8" t="s">
        <v>62</v>
      </c>
      <c r="E8" t="s">
        <v>62</v>
      </c>
      <c r="H8" t="s">
        <v>74</v>
      </c>
      <c r="J8" t="s">
        <v>498</v>
      </c>
      <c r="K8" t="s">
        <v>577</v>
      </c>
    </row>
    <row r="9" spans="1:18" ht="409.5" x14ac:dyDescent="0.25">
      <c r="A9"/>
      <c r="B9">
        <v>3</v>
      </c>
      <c r="C9">
        <v>4</v>
      </c>
      <c r="D9" t="s">
        <v>63</v>
      </c>
      <c r="E9" t="s">
        <v>63</v>
      </c>
      <c r="H9" t="s">
        <v>75</v>
      </c>
      <c r="J9" t="s">
        <v>499</v>
      </c>
      <c r="K9" s="13" t="s">
        <v>579</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580</v>
      </c>
      <c r="B2" s="107" t="s">
        <v>581</v>
      </c>
      <c r="C2" s="108" t="s">
        <v>582</v>
      </c>
    </row>
    <row r="3" spans="1:3" x14ac:dyDescent="0.25">
      <c r="A3" s="106" t="s">
        <v>505</v>
      </c>
      <c r="B3" s="106" t="s">
        <v>505</v>
      </c>
      <c r="C3" s="34">
        <v>245</v>
      </c>
    </row>
    <row r="4" spans="1:3" x14ac:dyDescent="0.25">
      <c r="A4" s="106" t="s">
        <v>505</v>
      </c>
      <c r="B4" s="106" t="s">
        <v>532</v>
      </c>
      <c r="C4" s="34">
        <v>4</v>
      </c>
    </row>
    <row r="5" spans="1:3" x14ac:dyDescent="0.25">
      <c r="A5" s="106" t="s">
        <v>506</v>
      </c>
      <c r="B5" s="106" t="s">
        <v>506</v>
      </c>
      <c r="C5" s="34">
        <v>24</v>
      </c>
    </row>
    <row r="6" spans="1:3" x14ac:dyDescent="0.25">
      <c r="A6" s="106" t="s">
        <v>507</v>
      </c>
      <c r="B6" s="106" t="s">
        <v>507</v>
      </c>
      <c r="C6" s="34">
        <v>10</v>
      </c>
    </row>
    <row r="7" spans="1:3" x14ac:dyDescent="0.25">
      <c r="A7" s="106" t="s">
        <v>508</v>
      </c>
      <c r="B7" s="106" t="s">
        <v>508</v>
      </c>
      <c r="C7" s="34">
        <v>9</v>
      </c>
    </row>
    <row r="8" spans="1:3" x14ac:dyDescent="0.25">
      <c r="A8" s="106" t="s">
        <v>509</v>
      </c>
      <c r="B8" s="106" t="s">
        <v>509</v>
      </c>
      <c r="C8" s="34">
        <v>6</v>
      </c>
    </row>
    <row r="9" spans="1:3" x14ac:dyDescent="0.25">
      <c r="A9" s="106" t="s">
        <v>510</v>
      </c>
      <c r="B9" s="106" t="s">
        <v>510</v>
      </c>
      <c r="C9" s="34">
        <v>6</v>
      </c>
    </row>
    <row r="10" spans="1:3" x14ac:dyDescent="0.25">
      <c r="A10" s="106" t="s">
        <v>511</v>
      </c>
      <c r="B10" s="106" t="s">
        <v>511</v>
      </c>
      <c r="C10" s="34">
        <v>4</v>
      </c>
    </row>
    <row r="11" spans="1:3" x14ac:dyDescent="0.25">
      <c r="A11" s="106" t="s">
        <v>512</v>
      </c>
      <c r="B11" s="106" t="s">
        <v>512</v>
      </c>
      <c r="C11" s="34">
        <v>4</v>
      </c>
    </row>
    <row r="12" spans="1:3" x14ac:dyDescent="0.25">
      <c r="A12" s="106" t="s">
        <v>513</v>
      </c>
      <c r="B12" s="106" t="s">
        <v>513</v>
      </c>
      <c r="C12" s="34">
        <v>4</v>
      </c>
    </row>
    <row r="13" spans="1:3" x14ac:dyDescent="0.25">
      <c r="A13" s="106" t="s">
        <v>514</v>
      </c>
      <c r="B13" s="106" t="s">
        <v>514</v>
      </c>
      <c r="C13" s="34">
        <v>6</v>
      </c>
    </row>
    <row r="14" spans="1:3" x14ac:dyDescent="0.25">
      <c r="A14" s="106" t="s">
        <v>515</v>
      </c>
      <c r="B14" s="106" t="s">
        <v>515</v>
      </c>
      <c r="C14" s="34">
        <v>6</v>
      </c>
    </row>
    <row r="15" spans="1:3" x14ac:dyDescent="0.25">
      <c r="A15" s="106" t="s">
        <v>516</v>
      </c>
      <c r="B15" s="106" t="s">
        <v>516</v>
      </c>
      <c r="C15" s="34">
        <v>3</v>
      </c>
    </row>
    <row r="16" spans="1:3" x14ac:dyDescent="0.25">
      <c r="A16" s="106" t="s">
        <v>517</v>
      </c>
      <c r="B16" s="106" t="s">
        <v>517</v>
      </c>
      <c r="C16" s="34">
        <v>2</v>
      </c>
    </row>
    <row r="17" spans="1:3" x14ac:dyDescent="0.25">
      <c r="A17" s="106" t="s">
        <v>518</v>
      </c>
      <c r="B17" s="106" t="s">
        <v>518</v>
      </c>
      <c r="C17" s="34">
        <v>2</v>
      </c>
    </row>
    <row r="18" spans="1:3" x14ac:dyDescent="0.25">
      <c r="A18" s="106" t="s">
        <v>519</v>
      </c>
      <c r="B18" s="106" t="s">
        <v>519</v>
      </c>
      <c r="C18" s="34">
        <v>3</v>
      </c>
    </row>
    <row r="19" spans="1:3" x14ac:dyDescent="0.25">
      <c r="A19" s="106" t="s">
        <v>520</v>
      </c>
      <c r="B19" s="106" t="s">
        <v>520</v>
      </c>
      <c r="C19" s="34">
        <v>3</v>
      </c>
    </row>
    <row r="20" spans="1:3" x14ac:dyDescent="0.25">
      <c r="A20" s="106" t="s">
        <v>521</v>
      </c>
      <c r="B20" s="106" t="s">
        <v>521</v>
      </c>
      <c r="C20" s="34">
        <v>3</v>
      </c>
    </row>
    <row r="21" spans="1:3" x14ac:dyDescent="0.25">
      <c r="A21" s="106" t="s">
        <v>522</v>
      </c>
      <c r="B21" s="106" t="s">
        <v>522</v>
      </c>
      <c r="C21" s="34">
        <v>3</v>
      </c>
    </row>
    <row r="22" spans="1:3" x14ac:dyDescent="0.25">
      <c r="A22" s="106" t="s">
        <v>523</v>
      </c>
      <c r="B22" s="106" t="s">
        <v>523</v>
      </c>
      <c r="C22" s="34">
        <v>3</v>
      </c>
    </row>
    <row r="23" spans="1:3" x14ac:dyDescent="0.25">
      <c r="A23" s="106" t="s">
        <v>524</v>
      </c>
      <c r="B23" s="106" t="s">
        <v>524</v>
      </c>
      <c r="C23" s="34">
        <v>2</v>
      </c>
    </row>
    <row r="24" spans="1:3" x14ac:dyDescent="0.25">
      <c r="A24" s="106" t="s">
        <v>525</v>
      </c>
      <c r="B24" s="106" t="s">
        <v>525</v>
      </c>
      <c r="C24" s="34">
        <v>3</v>
      </c>
    </row>
    <row r="25" spans="1:3" x14ac:dyDescent="0.25">
      <c r="A25" s="106" t="s">
        <v>526</v>
      </c>
      <c r="B25" s="106" t="s">
        <v>526</v>
      </c>
      <c r="C25" s="34">
        <v>2</v>
      </c>
    </row>
    <row r="26" spans="1:3" x14ac:dyDescent="0.25">
      <c r="A26" s="106" t="s">
        <v>527</v>
      </c>
      <c r="B26" s="106" t="s">
        <v>527</v>
      </c>
      <c r="C26" s="34">
        <v>3</v>
      </c>
    </row>
    <row r="27" spans="1:3" x14ac:dyDescent="0.25">
      <c r="A27" s="106" t="s">
        <v>528</v>
      </c>
      <c r="B27" s="106" t="s">
        <v>528</v>
      </c>
      <c r="C27" s="34">
        <v>2</v>
      </c>
    </row>
    <row r="28" spans="1:3" x14ac:dyDescent="0.25">
      <c r="A28" s="106" t="s">
        <v>529</v>
      </c>
      <c r="B28" s="106" t="s">
        <v>529</v>
      </c>
      <c r="C28" s="34">
        <v>2</v>
      </c>
    </row>
    <row r="29" spans="1:3" x14ac:dyDescent="0.25">
      <c r="A29" s="106" t="s">
        <v>530</v>
      </c>
      <c r="B29" s="106" t="s">
        <v>530</v>
      </c>
      <c r="C29" s="34">
        <v>1</v>
      </c>
    </row>
    <row r="30" spans="1:3" x14ac:dyDescent="0.25">
      <c r="A30" s="106" t="s">
        <v>531</v>
      </c>
      <c r="B30" s="106" t="s">
        <v>531</v>
      </c>
      <c r="C30" s="34">
        <v>1</v>
      </c>
    </row>
    <row r="31" spans="1:3" x14ac:dyDescent="0.25">
      <c r="A31" s="106" t="s">
        <v>532</v>
      </c>
      <c r="B31" s="106" t="s">
        <v>532</v>
      </c>
      <c r="C31" s="34">
        <v>1</v>
      </c>
    </row>
    <row r="32" spans="1:3" x14ac:dyDescent="0.25">
      <c r="A32" s="106" t="s">
        <v>533</v>
      </c>
      <c r="B32" s="106" t="s">
        <v>533</v>
      </c>
      <c r="C32" s="34">
        <v>1</v>
      </c>
    </row>
    <row r="33" spans="1:3" x14ac:dyDescent="0.25">
      <c r="A33" s="106" t="s">
        <v>534</v>
      </c>
      <c r="B33" s="106" t="s">
        <v>534</v>
      </c>
      <c r="C33" s="34">
        <v>1</v>
      </c>
    </row>
    <row r="34" spans="1:3" x14ac:dyDescent="0.25">
      <c r="A34" s="106" t="s">
        <v>535</v>
      </c>
      <c r="B34" s="106" t="s">
        <v>535</v>
      </c>
      <c r="C34" s="34">
        <v>1</v>
      </c>
    </row>
    <row r="35" spans="1:3" x14ac:dyDescent="0.25">
      <c r="A35" s="106" t="s">
        <v>536</v>
      </c>
      <c r="B35" s="106" t="s">
        <v>536</v>
      </c>
      <c r="C35" s="34">
        <v>1</v>
      </c>
    </row>
    <row r="36" spans="1:3" x14ac:dyDescent="0.25">
      <c r="A36" s="106" t="s">
        <v>537</v>
      </c>
      <c r="B36" s="106" t="s">
        <v>537</v>
      </c>
      <c r="C36" s="34">
        <v>1</v>
      </c>
    </row>
    <row r="37" spans="1:3" x14ac:dyDescent="0.25">
      <c r="A37" s="106" t="s">
        <v>538</v>
      </c>
      <c r="B37" s="106" t="s">
        <v>538</v>
      </c>
      <c r="C37" s="34">
        <v>1</v>
      </c>
    </row>
    <row r="38" spans="1:3" x14ac:dyDescent="0.25">
      <c r="A38" s="106" t="s">
        <v>539</v>
      </c>
      <c r="B38" s="106" t="s">
        <v>539</v>
      </c>
      <c r="C38" s="34">
        <v>1</v>
      </c>
    </row>
    <row r="39" spans="1:3" x14ac:dyDescent="0.25">
      <c r="A39" s="106" t="s">
        <v>540</v>
      </c>
      <c r="B39" s="106" t="s">
        <v>540</v>
      </c>
      <c r="C39" s="34">
        <v>1</v>
      </c>
    </row>
    <row r="40" spans="1:3" x14ac:dyDescent="0.25">
      <c r="A40" s="106" t="s">
        <v>541</v>
      </c>
      <c r="B40" s="106" t="s">
        <v>541</v>
      </c>
      <c r="C40" s="34">
        <v>1</v>
      </c>
    </row>
    <row r="41" spans="1:3" x14ac:dyDescent="0.25">
      <c r="A41" s="106" t="s">
        <v>542</v>
      </c>
      <c r="B41" s="106" t="s">
        <v>542</v>
      </c>
      <c r="C41" s="34">
        <v>1</v>
      </c>
    </row>
    <row r="42" spans="1:3" x14ac:dyDescent="0.25">
      <c r="A42" s="106" t="s">
        <v>543</v>
      </c>
      <c r="B42" s="106" t="s">
        <v>543</v>
      </c>
      <c r="C42" s="34">
        <v>1</v>
      </c>
    </row>
    <row r="43" spans="1:3" x14ac:dyDescent="0.25">
      <c r="A43" s="106" t="s">
        <v>544</v>
      </c>
      <c r="B43" s="106" t="s">
        <v>544</v>
      </c>
      <c r="C43" s="34">
        <v>1</v>
      </c>
    </row>
    <row r="44" spans="1:3" x14ac:dyDescent="0.25">
      <c r="A44" s="106" t="s">
        <v>545</v>
      </c>
      <c r="B44" s="106" t="s">
        <v>545</v>
      </c>
      <c r="C44" s="34">
        <v>1</v>
      </c>
    </row>
    <row r="45" spans="1:3" x14ac:dyDescent="0.25">
      <c r="A45" s="106" t="s">
        <v>546</v>
      </c>
      <c r="B45" s="106" t="s">
        <v>546</v>
      </c>
      <c r="C45" s="34">
        <v>1</v>
      </c>
    </row>
    <row r="46" spans="1:3" x14ac:dyDescent="0.25">
      <c r="A46" s="106" t="s">
        <v>547</v>
      </c>
      <c r="B46" s="106" t="s">
        <v>547</v>
      </c>
      <c r="C46" s="34">
        <v>1</v>
      </c>
    </row>
    <row r="47" spans="1:3" x14ac:dyDescent="0.25">
      <c r="A47" s="106" t="s">
        <v>548</v>
      </c>
      <c r="B47" s="106" t="s">
        <v>548</v>
      </c>
      <c r="C47" s="34">
        <v>1</v>
      </c>
    </row>
    <row r="48" spans="1:3" x14ac:dyDescent="0.25">
      <c r="A48" s="106" t="s">
        <v>549</v>
      </c>
      <c r="B48" s="106" t="s">
        <v>549</v>
      </c>
      <c r="C48" s="34">
        <v>1</v>
      </c>
    </row>
    <row r="49" spans="1:3" x14ac:dyDescent="0.25">
      <c r="A49" s="106" t="s">
        <v>550</v>
      </c>
      <c r="B49" s="106" t="s">
        <v>550</v>
      </c>
      <c r="C49" s="34">
        <v>1</v>
      </c>
    </row>
    <row r="50" spans="1:3" x14ac:dyDescent="0.25">
      <c r="A50" s="106" t="s">
        <v>551</v>
      </c>
      <c r="B50" s="106" t="s">
        <v>551</v>
      </c>
      <c r="C50" s="34">
        <v>1</v>
      </c>
    </row>
    <row r="51" spans="1:3" x14ac:dyDescent="0.25">
      <c r="A51" s="106" t="s">
        <v>552</v>
      </c>
      <c r="B51" s="106" t="s">
        <v>552</v>
      </c>
      <c r="C51" s="34">
        <v>1</v>
      </c>
    </row>
    <row r="52" spans="1:3" x14ac:dyDescent="0.25">
      <c r="A52" s="106" t="s">
        <v>553</v>
      </c>
      <c r="B52" s="106" t="s">
        <v>553</v>
      </c>
      <c r="C52" s="34">
        <v>1</v>
      </c>
    </row>
    <row r="53" spans="1:3" x14ac:dyDescent="0.25">
      <c r="A53" s="106" t="s">
        <v>554</v>
      </c>
      <c r="B53" s="106" t="s">
        <v>554</v>
      </c>
      <c r="C53" s="34">
        <v>1</v>
      </c>
    </row>
    <row r="54" spans="1:3" x14ac:dyDescent="0.25">
      <c r="A54" s="106" t="s">
        <v>555</v>
      </c>
      <c r="B54" s="106" t="s">
        <v>555</v>
      </c>
      <c r="C54" s="34">
        <v>1</v>
      </c>
    </row>
    <row r="55" spans="1:3" x14ac:dyDescent="0.25">
      <c r="A55" s="106" t="s">
        <v>556</v>
      </c>
      <c r="B55" s="106" t="s">
        <v>556</v>
      </c>
      <c r="C55" s="34">
        <v>1</v>
      </c>
    </row>
    <row r="56" spans="1:3" x14ac:dyDescent="0.25">
      <c r="A56" s="106" t="s">
        <v>557</v>
      </c>
      <c r="B56" s="106" t="s">
        <v>557</v>
      </c>
      <c r="C56" s="34">
        <v>1</v>
      </c>
    </row>
    <row r="57" spans="1:3" x14ac:dyDescent="0.25">
      <c r="A57" s="106" t="s">
        <v>558</v>
      </c>
      <c r="B57" s="106" t="s">
        <v>558</v>
      </c>
      <c r="C57" s="34">
        <v>1</v>
      </c>
    </row>
    <row r="58" spans="1:3" x14ac:dyDescent="0.25">
      <c r="A58" s="106" t="s">
        <v>559</v>
      </c>
      <c r="B58" s="106" t="s">
        <v>559</v>
      </c>
      <c r="C58" s="34">
        <v>1</v>
      </c>
    </row>
    <row r="59" spans="1:3" x14ac:dyDescent="0.25">
      <c r="A59" s="106" t="s">
        <v>560</v>
      </c>
      <c r="B59" s="106" t="s">
        <v>560</v>
      </c>
      <c r="C59" s="34">
        <v>1</v>
      </c>
    </row>
    <row r="60" spans="1:3" x14ac:dyDescent="0.25">
      <c r="A60" s="106" t="s">
        <v>561</v>
      </c>
      <c r="B60" s="106" t="s">
        <v>561</v>
      </c>
      <c r="C60"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2019-06-22T14:53:47Z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